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10.20.50.112\ALTUM mape\J.Enkmaņa 1\Būvdarbu iepirkums\"/>
    </mc:Choice>
  </mc:AlternateContent>
  <xr:revisionPtr revIDLastSave="0" documentId="13_ncr:1_{1B52231C-7406-4472-9094-77008CB08FD9}" xr6:coauthVersionLast="45" xr6:coauthVersionMax="45" xr10:uidLastSave="{00000000-0000-0000-0000-000000000000}"/>
  <bookViews>
    <workbookView xWindow="-120" yWindow="-120" windowWidth="24240" windowHeight="13140" tabRatio="846" activeTab="12" xr2:uid="{00000000-000D-0000-FFFF-FFFF00000000}"/>
  </bookViews>
  <sheets>
    <sheet name="Kopt a+n" sheetId="31" r:id="rId1"/>
    <sheet name="Kopt a" sheetId="1" r:id="rId2"/>
    <sheet name="Kopt n" sheetId="30" r:id="rId3"/>
    <sheet name="Kops a" sheetId="2" r:id="rId4"/>
    <sheet name="Kops n" sheetId="29" r:id="rId5"/>
    <sheet name="1a" sheetId="3" r:id="rId6"/>
    <sheet name="2a" sheetId="25" r:id="rId7"/>
    <sheet name="3a+n" sheetId="27" r:id="rId8"/>
    <sheet name="3a" sheetId="28" r:id="rId9"/>
    <sheet name="3n" sheetId="26" r:id="rId10"/>
    <sheet name="4a" sheetId="5" r:id="rId11"/>
    <sheet name="5a" sheetId="6" r:id="rId12"/>
    <sheet name="6a" sheetId="7" r:id="rId13"/>
    <sheet name="7a" sheetId="8" r:id="rId14"/>
    <sheet name="8a" sheetId="9" r:id="rId15"/>
    <sheet name="9a" sheetId="10" r:id="rId16"/>
    <sheet name="10a" sheetId="11" r:id="rId17"/>
    <sheet name="11a" sheetId="12" r:id="rId18"/>
    <sheet name="12a" sheetId="13" r:id="rId19"/>
    <sheet name="13a" sheetId="14" r:id="rId20"/>
  </sheets>
  <externalReferences>
    <externalReference r:id="rId21"/>
  </externalReferences>
  <definedNames>
    <definedName name="_xlnm.Print_Area" localSheetId="6">'2a'!$A$1:$P$29</definedName>
    <definedName name="_xlnm.Print_Area" localSheetId="7">'3a+n'!$A$1:$Q$63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29" l="1"/>
  <c r="I16" i="29" s="1"/>
  <c r="D11" i="29" s="1"/>
  <c r="H15" i="29"/>
  <c r="H16" i="29" s="1"/>
  <c r="G15" i="29"/>
  <c r="G16" i="29" s="1"/>
  <c r="C38" i="2"/>
  <c r="B19" i="31"/>
  <c r="A19" i="31"/>
  <c r="B14" i="31"/>
  <c r="B15" i="31"/>
  <c r="B13" i="31"/>
  <c r="B28" i="30"/>
  <c r="B27" i="30"/>
  <c r="A27" i="30"/>
  <c r="B25" i="30"/>
  <c r="B19" i="30"/>
  <c r="A19" i="30"/>
  <c r="B14" i="30"/>
  <c r="B15" i="30"/>
  <c r="B16" i="30"/>
  <c r="B13" i="30"/>
  <c r="B3" i="30"/>
  <c r="A30" i="30"/>
  <c r="C15" i="29"/>
  <c r="A15" i="29"/>
  <c r="D7" i="29"/>
  <c r="D8" i="29"/>
  <c r="D9" i="29"/>
  <c r="D6" i="29"/>
  <c r="C56" i="29"/>
  <c r="A28" i="29"/>
  <c r="D17" i="29"/>
  <c r="D18" i="29"/>
  <c r="D19" i="29"/>
  <c r="B15" i="29"/>
  <c r="H51" i="27"/>
  <c r="M51" i="27" s="1"/>
  <c r="P51" i="27" s="1"/>
  <c r="N51" i="27"/>
  <c r="O51" i="27"/>
  <c r="L51" i="27"/>
  <c r="K51" i="27"/>
  <c r="H50" i="27"/>
  <c r="M50" i="27" s="1"/>
  <c r="P50" i="27" s="1"/>
  <c r="N50" i="27"/>
  <c r="O50" i="27"/>
  <c r="L50" i="27"/>
  <c r="K50" i="27"/>
  <c r="H49" i="27"/>
  <c r="M49" i="27"/>
  <c r="P49" i="27" s="1"/>
  <c r="N49" i="27"/>
  <c r="O49" i="27"/>
  <c r="L49" i="27"/>
  <c r="K49" i="27"/>
  <c r="H48" i="27"/>
  <c r="M48" i="27" s="1"/>
  <c r="P48" i="27" s="1"/>
  <c r="N48" i="27"/>
  <c r="O48" i="27"/>
  <c r="L48" i="27"/>
  <c r="K48" i="27"/>
  <c r="H47" i="27"/>
  <c r="M47" i="27"/>
  <c r="P47" i="27" s="1"/>
  <c r="N47" i="27"/>
  <c r="O47" i="27"/>
  <c r="L47" i="27"/>
  <c r="K47" i="27"/>
  <c r="H46" i="27"/>
  <c r="M46" i="27" s="1"/>
  <c r="P46" i="27" s="1"/>
  <c r="N46" i="27"/>
  <c r="O46" i="27"/>
  <c r="L46" i="27"/>
  <c r="K46" i="27"/>
  <c r="H45" i="27"/>
  <c r="M45" i="27" s="1"/>
  <c r="P45" i="27" s="1"/>
  <c r="N45" i="27"/>
  <c r="O45" i="27"/>
  <c r="L45" i="27"/>
  <c r="K45" i="27"/>
  <c r="H44" i="27"/>
  <c r="M44" i="27" s="1"/>
  <c r="P44" i="27" s="1"/>
  <c r="N44" i="27"/>
  <c r="O44" i="27"/>
  <c r="L44" i="27"/>
  <c r="K44" i="27"/>
  <c r="H43" i="27"/>
  <c r="M43" i="27"/>
  <c r="P43" i="27" s="1"/>
  <c r="N43" i="27"/>
  <c r="O43" i="27"/>
  <c r="L43" i="27"/>
  <c r="K43" i="27"/>
  <c r="H42" i="27"/>
  <c r="M42" i="27" s="1"/>
  <c r="P42" i="27" s="1"/>
  <c r="N42" i="27"/>
  <c r="O42" i="27"/>
  <c r="L42" i="27"/>
  <c r="K42" i="27"/>
  <c r="H41" i="27"/>
  <c r="M41" i="27"/>
  <c r="P41" i="27" s="1"/>
  <c r="N41" i="27"/>
  <c r="O41" i="27"/>
  <c r="L41" i="27"/>
  <c r="K41" i="27"/>
  <c r="H40" i="27"/>
  <c r="M40" i="27" s="1"/>
  <c r="P40" i="27" s="1"/>
  <c r="N40" i="27"/>
  <c r="O40" i="27"/>
  <c r="L40" i="27"/>
  <c r="K40" i="27"/>
  <c r="H39" i="27"/>
  <c r="M39" i="27" s="1"/>
  <c r="P39" i="27" s="1"/>
  <c r="N39" i="27"/>
  <c r="O39" i="27"/>
  <c r="L39" i="27"/>
  <c r="K39" i="27"/>
  <c r="H38" i="27"/>
  <c r="M38" i="27" s="1"/>
  <c r="P38" i="27" s="1"/>
  <c r="N38" i="27"/>
  <c r="O38" i="27"/>
  <c r="L38" i="27"/>
  <c r="K38" i="27"/>
  <c r="H37" i="27"/>
  <c r="M37" i="27"/>
  <c r="P37" i="27" s="1"/>
  <c r="N37" i="27"/>
  <c r="O37" i="27"/>
  <c r="L37" i="27"/>
  <c r="K37" i="27"/>
  <c r="H36" i="27"/>
  <c r="M36" i="27" s="1"/>
  <c r="P36" i="27" s="1"/>
  <c r="N36" i="27"/>
  <c r="O36" i="27"/>
  <c r="L36" i="27"/>
  <c r="K36" i="27"/>
  <c r="H35" i="27"/>
  <c r="M35" i="27"/>
  <c r="P35" i="27" s="1"/>
  <c r="N35" i="27"/>
  <c r="O35" i="27"/>
  <c r="L35" i="27"/>
  <c r="K35" i="27"/>
  <c r="H34" i="27"/>
  <c r="K34" i="27" s="1"/>
  <c r="E32" i="27"/>
  <c r="E34" i="27" s="1"/>
  <c r="N34" i="27" s="1"/>
  <c r="H33" i="27"/>
  <c r="K33" i="27"/>
  <c r="H32" i="27"/>
  <c r="K32" i="27" s="1"/>
  <c r="M32" i="27"/>
  <c r="H31" i="27"/>
  <c r="E31" i="27"/>
  <c r="M31" i="27" s="1"/>
  <c r="P31" i="27" s="1"/>
  <c r="K31" i="27"/>
  <c r="H30" i="27"/>
  <c r="K30" i="27"/>
  <c r="E27" i="27"/>
  <c r="E28" i="27" s="1"/>
  <c r="M28" i="27" s="1"/>
  <c r="P28" i="27" s="1"/>
  <c r="H29" i="27"/>
  <c r="K29" i="27"/>
  <c r="H28" i="27"/>
  <c r="K28" i="27"/>
  <c r="H27" i="27"/>
  <c r="H26" i="27"/>
  <c r="M26" i="27" s="1"/>
  <c r="P26" i="27" s="1"/>
  <c r="N26" i="27"/>
  <c r="O26" i="27"/>
  <c r="L26" i="27"/>
  <c r="K26" i="27"/>
  <c r="H25" i="27"/>
  <c r="M25" i="27"/>
  <c r="P25" i="27" s="1"/>
  <c r="N25" i="27"/>
  <c r="O25" i="27"/>
  <c r="L25" i="27"/>
  <c r="K25" i="27"/>
  <c r="H24" i="27"/>
  <c r="N24" i="27"/>
  <c r="O24" i="27"/>
  <c r="L24" i="27"/>
  <c r="H23" i="27"/>
  <c r="N23" i="27"/>
  <c r="O23" i="27"/>
  <c r="L23" i="27"/>
  <c r="H22" i="27"/>
  <c r="M22" i="27" s="1"/>
  <c r="N22" i="27"/>
  <c r="O22" i="27"/>
  <c r="L22" i="27"/>
  <c r="K22" i="27"/>
  <c r="H21" i="27"/>
  <c r="M21" i="27"/>
  <c r="P21" i="27"/>
  <c r="N21" i="27"/>
  <c r="O21" i="27"/>
  <c r="L21" i="27"/>
  <c r="K21" i="27"/>
  <c r="H20" i="27"/>
  <c r="M20" i="27"/>
  <c r="N20" i="27"/>
  <c r="O20" i="27"/>
  <c r="L20" i="27"/>
  <c r="K20" i="27"/>
  <c r="H19" i="27"/>
  <c r="M19" i="27" s="1"/>
  <c r="N19" i="27"/>
  <c r="O19" i="27"/>
  <c r="L19" i="27"/>
  <c r="K19" i="27"/>
  <c r="H18" i="27"/>
  <c r="K18" i="27" s="1"/>
  <c r="E18" i="27"/>
  <c r="N18" i="27" s="1"/>
  <c r="M18" i="27"/>
  <c r="H17" i="27"/>
  <c r="N17" i="27"/>
  <c r="O17" i="27"/>
  <c r="L17" i="27"/>
  <c r="H16" i="27"/>
  <c r="M16" i="27" s="1"/>
  <c r="P16" i="27"/>
  <c r="N16" i="27"/>
  <c r="O16" i="27"/>
  <c r="L16" i="27"/>
  <c r="K16" i="27"/>
  <c r="H15" i="27"/>
  <c r="M15" i="27"/>
  <c r="P15" i="27" s="1"/>
  <c r="N15" i="27"/>
  <c r="O15" i="27"/>
  <c r="L15" i="27"/>
  <c r="K15" i="27"/>
  <c r="H14" i="27"/>
  <c r="M14" i="27" s="1"/>
  <c r="N14" i="27"/>
  <c r="O14" i="27"/>
  <c r="L14" i="27"/>
  <c r="K14" i="27"/>
  <c r="C2" i="27"/>
  <c r="D6" i="27"/>
  <c r="D7" i="27"/>
  <c r="D8" i="27"/>
  <c r="D5" i="27"/>
  <c r="D6" i="26"/>
  <c r="C25" i="2"/>
  <c r="C18" i="2"/>
  <c r="D6" i="28"/>
  <c r="D7" i="28"/>
  <c r="D7" i="26"/>
  <c r="D8" i="28"/>
  <c r="D8" i="26"/>
  <c r="D5" i="28"/>
  <c r="D5" i="26" s="1"/>
  <c r="D1" i="28"/>
  <c r="C54" i="28"/>
  <c r="A57" i="28"/>
  <c r="H50" i="28"/>
  <c r="M50" i="28" s="1"/>
  <c r="N50" i="28"/>
  <c r="O50" i="28"/>
  <c r="L50" i="28"/>
  <c r="K50" i="28"/>
  <c r="H49" i="28"/>
  <c r="M49" i="28" s="1"/>
  <c r="P49" i="28" s="1"/>
  <c r="N49" i="28"/>
  <c r="O49" i="28"/>
  <c r="L49" i="28"/>
  <c r="K49" i="28"/>
  <c r="H48" i="28"/>
  <c r="N48" i="28"/>
  <c r="O48" i="28"/>
  <c r="L48" i="28"/>
  <c r="H47" i="28"/>
  <c r="N47" i="28"/>
  <c r="O47" i="28"/>
  <c r="L47" i="28"/>
  <c r="H46" i="28"/>
  <c r="M46" i="28" s="1"/>
  <c r="P46" i="28"/>
  <c r="N46" i="28"/>
  <c r="O46" i="28"/>
  <c r="L46" i="28"/>
  <c r="K46" i="28"/>
  <c r="H45" i="28"/>
  <c r="M45" i="28"/>
  <c r="P45" i="28" s="1"/>
  <c r="N45" i="28"/>
  <c r="O45" i="28"/>
  <c r="L45" i="28"/>
  <c r="K45" i="28"/>
  <c r="H44" i="28"/>
  <c r="N44" i="28"/>
  <c r="O44" i="28"/>
  <c r="L44" i="28"/>
  <c r="H43" i="28"/>
  <c r="M43" i="28" s="1"/>
  <c r="N43" i="28"/>
  <c r="O43" i="28"/>
  <c r="L43" i="28"/>
  <c r="K43" i="28"/>
  <c r="H42" i="28"/>
  <c r="M42" i="28"/>
  <c r="N42" i="28"/>
  <c r="O42" i="28"/>
  <c r="L42" i="28"/>
  <c r="H41" i="28"/>
  <c r="M41" i="28" s="1"/>
  <c r="N41" i="28"/>
  <c r="O41" i="28"/>
  <c r="L41" i="28"/>
  <c r="K41" i="28"/>
  <c r="H40" i="28"/>
  <c r="M40" i="28"/>
  <c r="N40" i="28"/>
  <c r="P40" i="28" s="1"/>
  <c r="O40" i="28"/>
  <c r="L40" i="28"/>
  <c r="H39" i="28"/>
  <c r="M39" i="28"/>
  <c r="N39" i="28"/>
  <c r="P39" i="28" s="1"/>
  <c r="O39" i="28"/>
  <c r="L39" i="28"/>
  <c r="K39" i="28"/>
  <c r="H38" i="28"/>
  <c r="M38" i="28"/>
  <c r="P38" i="28" s="1"/>
  <c r="N38" i="28"/>
  <c r="O38" i="28"/>
  <c r="L38" i="28"/>
  <c r="K38" i="28"/>
  <c r="H37" i="28"/>
  <c r="N37" i="28"/>
  <c r="O37" i="28"/>
  <c r="L37" i="28"/>
  <c r="H36" i="28"/>
  <c r="M36" i="28" s="1"/>
  <c r="N36" i="28"/>
  <c r="O36" i="28"/>
  <c r="L36" i="28"/>
  <c r="H35" i="28"/>
  <c r="M35" i="28" s="1"/>
  <c r="P35" i="28" s="1"/>
  <c r="N35" i="28"/>
  <c r="O35" i="28"/>
  <c r="L35" i="28"/>
  <c r="H34" i="28"/>
  <c r="E32" i="28"/>
  <c r="E33" i="28" s="1"/>
  <c r="N33" i="28" s="1"/>
  <c r="E34" i="28"/>
  <c r="H33" i="28"/>
  <c r="K33" i="28" s="1"/>
  <c r="H32" i="28"/>
  <c r="M32" i="28"/>
  <c r="L32" i="28"/>
  <c r="K32" i="28"/>
  <c r="H31" i="28"/>
  <c r="E31" i="28"/>
  <c r="H30" i="28"/>
  <c r="K30" i="28" s="1"/>
  <c r="E27" i="28"/>
  <c r="M27" i="28" s="1"/>
  <c r="P27" i="28" s="1"/>
  <c r="N27" i="28"/>
  <c r="E30" i="28"/>
  <c r="H29" i="28"/>
  <c r="E29" i="28"/>
  <c r="M29" i="28" s="1"/>
  <c r="K29" i="28"/>
  <c r="H28" i="28"/>
  <c r="H27" i="28"/>
  <c r="O27" i="28"/>
  <c r="K27" i="28"/>
  <c r="H26" i="28"/>
  <c r="N26" i="28"/>
  <c r="O26" i="28"/>
  <c r="L26" i="28"/>
  <c r="H25" i="28"/>
  <c r="M25" i="28" s="1"/>
  <c r="P25" i="28"/>
  <c r="N25" i="28"/>
  <c r="O25" i="28"/>
  <c r="L25" i="28"/>
  <c r="H24" i="28"/>
  <c r="M24" i="28"/>
  <c r="P24" i="28" s="1"/>
  <c r="N24" i="28"/>
  <c r="O24" i="28"/>
  <c r="L24" i="28"/>
  <c r="K24" i="28"/>
  <c r="H23" i="28"/>
  <c r="N23" i="28"/>
  <c r="O23" i="28"/>
  <c r="L23" i="28"/>
  <c r="H22" i="28"/>
  <c r="K22" i="28" s="1"/>
  <c r="N22" i="28"/>
  <c r="O22" i="28"/>
  <c r="L22" i="28"/>
  <c r="H21" i="28"/>
  <c r="M21" i="28" s="1"/>
  <c r="P21" i="28" s="1"/>
  <c r="N21" i="28"/>
  <c r="O21" i="28"/>
  <c r="L21" i="28"/>
  <c r="K21" i="28"/>
  <c r="H20" i="28"/>
  <c r="N20" i="28"/>
  <c r="O20" i="28"/>
  <c r="L20" i="28"/>
  <c r="H19" i="28"/>
  <c r="N19" i="28"/>
  <c r="O19" i="28"/>
  <c r="L19" i="28"/>
  <c r="H18" i="28"/>
  <c r="E18" i="28"/>
  <c r="N18" i="28"/>
  <c r="O18" i="28"/>
  <c r="L18" i="28"/>
  <c r="H17" i="28"/>
  <c r="M17" i="28"/>
  <c r="N17" i="28"/>
  <c r="O17" i="28"/>
  <c r="P17" i="28"/>
  <c r="L17" i="28"/>
  <c r="K17" i="28"/>
  <c r="H16" i="28"/>
  <c r="M16" i="28" s="1"/>
  <c r="N16" i="28"/>
  <c r="O16" i="28"/>
  <c r="P16" i="28" s="1"/>
  <c r="L16" i="28"/>
  <c r="H15" i="28"/>
  <c r="M15" i="28"/>
  <c r="N15" i="28"/>
  <c r="O15" i="28"/>
  <c r="L15" i="28"/>
  <c r="K15" i="28"/>
  <c r="H14" i="28"/>
  <c r="M14" i="28"/>
  <c r="N14" i="28"/>
  <c r="O14" i="28"/>
  <c r="L14" i="28"/>
  <c r="K14" i="28"/>
  <c r="H14" i="26"/>
  <c r="P10" i="28"/>
  <c r="A58" i="27"/>
  <c r="Q10" i="27"/>
  <c r="P10" i="27"/>
  <c r="A21" i="26"/>
  <c r="O15" i="26"/>
  <c r="N15" i="26"/>
  <c r="L15" i="26"/>
  <c r="P10" i="26"/>
  <c r="E16" i="5"/>
  <c r="E25" i="5"/>
  <c r="E17" i="5"/>
  <c r="C25" i="29"/>
  <c r="C46" i="2"/>
  <c r="C43" i="2"/>
  <c r="C4" i="2"/>
  <c r="C28" i="2"/>
  <c r="C27" i="2"/>
  <c r="C26" i="2"/>
  <c r="C24" i="2"/>
  <c r="C23" i="2"/>
  <c r="C22" i="2"/>
  <c r="C21" i="2"/>
  <c r="C20" i="2"/>
  <c r="C19" i="2"/>
  <c r="D1" i="25"/>
  <c r="C17" i="2"/>
  <c r="C16" i="2"/>
  <c r="E26" i="12"/>
  <c r="H117" i="10"/>
  <c r="H116" i="10"/>
  <c r="K116" i="10"/>
  <c r="H115" i="10"/>
  <c r="K115" i="10" s="1"/>
  <c r="H113" i="10"/>
  <c r="K113" i="10" s="1"/>
  <c r="H112" i="10"/>
  <c r="K112" i="10" s="1"/>
  <c r="H111" i="10"/>
  <c r="K111" i="10"/>
  <c r="H110" i="10"/>
  <c r="K110" i="10" s="1"/>
  <c r="H109" i="10"/>
  <c r="H108" i="10"/>
  <c r="K108" i="10"/>
  <c r="H105" i="10"/>
  <c r="K105" i="10" s="1"/>
  <c r="H104" i="10"/>
  <c r="K104" i="10" s="1"/>
  <c r="H103" i="10"/>
  <c r="K103" i="10"/>
  <c r="H102" i="10"/>
  <c r="K102" i="10"/>
  <c r="H100" i="10"/>
  <c r="K100" i="10" s="1"/>
  <c r="H99" i="10"/>
  <c r="K99" i="10"/>
  <c r="H98" i="10"/>
  <c r="K98" i="10" s="1"/>
  <c r="H96" i="10"/>
  <c r="H95" i="10"/>
  <c r="K95" i="10"/>
  <c r="H94" i="10"/>
  <c r="M94" i="10" s="1"/>
  <c r="K94" i="10"/>
  <c r="H93" i="10"/>
  <c r="K93" i="10" s="1"/>
  <c r="H91" i="10"/>
  <c r="K91" i="10"/>
  <c r="H90" i="10"/>
  <c r="K90" i="10"/>
  <c r="H89" i="10"/>
  <c r="K89" i="10" s="1"/>
  <c r="H88" i="10"/>
  <c r="K88" i="10"/>
  <c r="H86" i="10"/>
  <c r="H85" i="10"/>
  <c r="K85" i="10"/>
  <c r="H84" i="10"/>
  <c r="K84" i="10"/>
  <c r="H82" i="10"/>
  <c r="K82" i="10" s="1"/>
  <c r="H81" i="10"/>
  <c r="M81" i="10"/>
  <c r="H80" i="10"/>
  <c r="K80" i="10"/>
  <c r="H77" i="10"/>
  <c r="H75" i="10"/>
  <c r="K75" i="10"/>
  <c r="H74" i="10"/>
  <c r="K74" i="10"/>
  <c r="H72" i="10"/>
  <c r="H71" i="10"/>
  <c r="K71" i="10"/>
  <c r="H70" i="10"/>
  <c r="K70" i="10"/>
  <c r="H68" i="10"/>
  <c r="K68" i="10" s="1"/>
  <c r="H67" i="10"/>
  <c r="K67" i="10"/>
  <c r="H65" i="10"/>
  <c r="K65" i="10"/>
  <c r="H63" i="10"/>
  <c r="H62" i="10"/>
  <c r="K62" i="10" s="1"/>
  <c r="H60" i="10"/>
  <c r="K60" i="10" s="1"/>
  <c r="H59" i="10"/>
  <c r="H58" i="10"/>
  <c r="H57" i="10"/>
  <c r="H56" i="10"/>
  <c r="K56" i="10" s="1"/>
  <c r="H54" i="10"/>
  <c r="K54" i="10"/>
  <c r="H52" i="10"/>
  <c r="K52" i="10"/>
  <c r="H51" i="10"/>
  <c r="K51" i="10" s="1"/>
  <c r="H49" i="10"/>
  <c r="K49" i="10"/>
  <c r="H48" i="10"/>
  <c r="K48" i="10" s="1"/>
  <c r="H47" i="10"/>
  <c r="K47" i="10" s="1"/>
  <c r="H46" i="10"/>
  <c r="K46" i="10"/>
  <c r="H44" i="10"/>
  <c r="M44" i="10" s="1"/>
  <c r="K44" i="10"/>
  <c r="H43" i="10"/>
  <c r="K43" i="10" s="1"/>
  <c r="H39" i="10"/>
  <c r="K39" i="10"/>
  <c r="H38" i="10"/>
  <c r="K38" i="10"/>
  <c r="H37" i="10"/>
  <c r="K37" i="10" s="1"/>
  <c r="H35" i="10"/>
  <c r="K35" i="10"/>
  <c r="H34" i="10"/>
  <c r="K34" i="10" s="1"/>
  <c r="H33" i="10"/>
  <c r="K33" i="10" s="1"/>
  <c r="H32" i="10"/>
  <c r="K32" i="10"/>
  <c r="H31" i="10"/>
  <c r="H28" i="10"/>
  <c r="K28" i="10"/>
  <c r="H27" i="10"/>
  <c r="K27" i="10"/>
  <c r="H26" i="10"/>
  <c r="K26" i="10" s="1"/>
  <c r="H24" i="10"/>
  <c r="K24" i="10"/>
  <c r="H23" i="10"/>
  <c r="K23" i="10"/>
  <c r="H22" i="10"/>
  <c r="H21" i="10"/>
  <c r="K21" i="10"/>
  <c r="H20" i="10"/>
  <c r="K20" i="10"/>
  <c r="H17" i="10"/>
  <c r="H16" i="10"/>
  <c r="K16" i="10"/>
  <c r="H15" i="10"/>
  <c r="K15" i="10"/>
  <c r="E37" i="7"/>
  <c r="E36" i="7"/>
  <c r="E34" i="7"/>
  <c r="E34" i="6"/>
  <c r="B17" i="2"/>
  <c r="E32" i="5"/>
  <c r="E42" i="5"/>
  <c r="E37" i="5"/>
  <c r="E40" i="5" s="1"/>
  <c r="B16" i="2"/>
  <c r="E33" i="5"/>
  <c r="E34" i="5"/>
  <c r="E35" i="5"/>
  <c r="E36" i="5"/>
  <c r="L36" i="5"/>
  <c r="C63" i="5"/>
  <c r="C58" i="5"/>
  <c r="C57" i="6"/>
  <c r="C49" i="6"/>
  <c r="C60" i="7"/>
  <c r="C57" i="7"/>
  <c r="C52" i="7"/>
  <c r="C62" i="8"/>
  <c r="C54" i="8"/>
  <c r="C55" i="9"/>
  <c r="C52" i="9"/>
  <c r="C47" i="9"/>
  <c r="C121" i="10"/>
  <c r="C113" i="11"/>
  <c r="C110" i="11"/>
  <c r="C105" i="11"/>
  <c r="C69" i="12"/>
  <c r="C61" i="12"/>
  <c r="C61" i="13"/>
  <c r="C56" i="13"/>
  <c r="C103" i="14"/>
  <c r="C95" i="14"/>
  <c r="C21" i="25"/>
  <c r="C45" i="3"/>
  <c r="C40" i="3"/>
  <c r="A41" i="2"/>
  <c r="A108" i="11" s="1"/>
  <c r="Q10" i="11" s="1"/>
  <c r="A98" i="14"/>
  <c r="Q10" i="14" s="1"/>
  <c r="D10" i="2"/>
  <c r="D9" i="2"/>
  <c r="D8" i="2"/>
  <c r="D7" i="2"/>
  <c r="D5" i="10" s="1"/>
  <c r="D8" i="14"/>
  <c r="D5" i="25"/>
  <c r="D5" i="12"/>
  <c r="D5" i="11"/>
  <c r="D5" i="9"/>
  <c r="D5" i="7"/>
  <c r="H15" i="6"/>
  <c r="H16" i="6"/>
  <c r="K16" i="6" s="1"/>
  <c r="H17" i="6"/>
  <c r="H18" i="6"/>
  <c r="H20" i="6"/>
  <c r="H22" i="6"/>
  <c r="H23" i="6"/>
  <c r="H24" i="6"/>
  <c r="M24" i="6"/>
  <c r="H25" i="6"/>
  <c r="M25" i="6" s="1"/>
  <c r="H26" i="6"/>
  <c r="H28" i="6"/>
  <c r="H29" i="6"/>
  <c r="H30" i="6"/>
  <c r="H31" i="6"/>
  <c r="K31" i="6"/>
  <c r="H34" i="6"/>
  <c r="K34" i="6" s="1"/>
  <c r="H35" i="6"/>
  <c r="H36" i="6"/>
  <c r="H37" i="6"/>
  <c r="H38" i="6"/>
  <c r="H39" i="6"/>
  <c r="H40" i="6"/>
  <c r="K40" i="6" s="1"/>
  <c r="H44" i="6"/>
  <c r="H45" i="6"/>
  <c r="H15" i="7"/>
  <c r="H16" i="7"/>
  <c r="K16" i="7" s="1"/>
  <c r="H18" i="7"/>
  <c r="K18" i="7" s="1"/>
  <c r="H20" i="7"/>
  <c r="K20" i="7"/>
  <c r="H22" i="7"/>
  <c r="H24" i="7"/>
  <c r="H25" i="7"/>
  <c r="K25" i="7" s="1"/>
  <c r="H26" i="7"/>
  <c r="H27" i="7"/>
  <c r="M27" i="7"/>
  <c r="P27" i="7" s="1"/>
  <c r="H28" i="7"/>
  <c r="H29" i="7"/>
  <c r="H30" i="7"/>
  <c r="H31" i="7"/>
  <c r="H32" i="7"/>
  <c r="H34" i="7"/>
  <c r="H36" i="7"/>
  <c r="H38" i="7"/>
  <c r="H40" i="7"/>
  <c r="K40" i="7" s="1"/>
  <c r="H41" i="7"/>
  <c r="H42" i="7"/>
  <c r="H43" i="7"/>
  <c r="H45" i="7"/>
  <c r="M45" i="7" s="1"/>
  <c r="H46" i="7"/>
  <c r="H48" i="7"/>
  <c r="H16" i="8"/>
  <c r="H18" i="8"/>
  <c r="H20" i="8"/>
  <c r="K20" i="8" s="1"/>
  <c r="H22" i="8"/>
  <c r="H24" i="8"/>
  <c r="H26" i="8"/>
  <c r="H28" i="8"/>
  <c r="M28" i="8" s="1"/>
  <c r="P28" i="8" s="1"/>
  <c r="H30" i="8"/>
  <c r="H32" i="8"/>
  <c r="M32" i="8" s="1"/>
  <c r="H34" i="8"/>
  <c r="H36" i="8"/>
  <c r="H38" i="8"/>
  <c r="H40" i="8"/>
  <c r="H42" i="8"/>
  <c r="H44" i="8"/>
  <c r="H48" i="8"/>
  <c r="H50" i="8"/>
  <c r="H16" i="9"/>
  <c r="M16" i="9" s="1"/>
  <c r="H18" i="9"/>
  <c r="H20" i="9"/>
  <c r="H22" i="9"/>
  <c r="M22" i="9" s="1"/>
  <c r="H24" i="9"/>
  <c r="H26" i="9"/>
  <c r="M26" i="9" s="1"/>
  <c r="H28" i="9"/>
  <c r="H30" i="9"/>
  <c r="H34" i="9"/>
  <c r="M34" i="9" s="1"/>
  <c r="H36" i="9"/>
  <c r="H38" i="9"/>
  <c r="M38" i="9"/>
  <c r="H40" i="9"/>
  <c r="H42" i="9"/>
  <c r="I16" i="11"/>
  <c r="I18" i="11"/>
  <c r="I20" i="11"/>
  <c r="I22" i="11"/>
  <c r="N22" i="11" s="1"/>
  <c r="I24" i="11"/>
  <c r="I26" i="11"/>
  <c r="I28" i="11"/>
  <c r="I30" i="11"/>
  <c r="I32" i="11"/>
  <c r="N32" i="11" s="1"/>
  <c r="I34" i="11"/>
  <c r="N34" i="11"/>
  <c r="Q34" i="11" s="1"/>
  <c r="I36" i="11"/>
  <c r="N36" i="11" s="1"/>
  <c r="Q36" i="11" s="1"/>
  <c r="I38" i="11"/>
  <c r="I40" i="11"/>
  <c r="I42" i="11"/>
  <c r="I44" i="11"/>
  <c r="I46" i="11"/>
  <c r="N46" i="11" s="1"/>
  <c r="Q46" i="11" s="1"/>
  <c r="I48" i="11"/>
  <c r="L48" i="11" s="1"/>
  <c r="I50" i="11"/>
  <c r="I52" i="11"/>
  <c r="I54" i="11"/>
  <c r="I56" i="11"/>
  <c r="I58" i="11"/>
  <c r="N58" i="11" s="1"/>
  <c r="Q58" i="11" s="1"/>
  <c r="I60" i="11"/>
  <c r="I62" i="11"/>
  <c r="I64" i="11"/>
  <c r="N64" i="11" s="1"/>
  <c r="I66" i="11"/>
  <c r="I68" i="11"/>
  <c r="I70" i="11"/>
  <c r="L70" i="11" s="1"/>
  <c r="N70" i="11"/>
  <c r="Q70" i="11" s="1"/>
  <c r="I72" i="11"/>
  <c r="I74" i="11"/>
  <c r="N74" i="11" s="1"/>
  <c r="I76" i="11"/>
  <c r="I78" i="11"/>
  <c r="I80" i="11"/>
  <c r="L80" i="11" s="1"/>
  <c r="N80" i="11"/>
  <c r="Q80" i="11" s="1"/>
  <c r="I82" i="11"/>
  <c r="I84" i="11"/>
  <c r="I86" i="11"/>
  <c r="I88" i="11"/>
  <c r="I90" i="11"/>
  <c r="L90" i="11" s="1"/>
  <c r="I92" i="11"/>
  <c r="N92" i="11" s="1"/>
  <c r="Q92" i="11" s="1"/>
  <c r="I94" i="11"/>
  <c r="I96" i="11"/>
  <c r="L96" i="11" s="1"/>
  <c r="I98" i="11"/>
  <c r="I100" i="11"/>
  <c r="H16" i="12"/>
  <c r="M16" i="12" s="1"/>
  <c r="P16" i="12" s="1"/>
  <c r="H18" i="12"/>
  <c r="K18" i="12" s="1"/>
  <c r="H20" i="12"/>
  <c r="H22" i="12"/>
  <c r="H24" i="12"/>
  <c r="H26" i="12"/>
  <c r="K26" i="12" s="1"/>
  <c r="H28" i="12"/>
  <c r="K28" i="12" s="1"/>
  <c r="H30" i="12"/>
  <c r="K30" i="12"/>
  <c r="H32" i="12"/>
  <c r="H36" i="12"/>
  <c r="H38" i="12"/>
  <c r="H40" i="12"/>
  <c r="K40" i="12" s="1"/>
  <c r="H44" i="12"/>
  <c r="H46" i="12"/>
  <c r="H48" i="12"/>
  <c r="M48" i="12"/>
  <c r="H52" i="12"/>
  <c r="H54" i="12"/>
  <c r="H56" i="12"/>
  <c r="H16" i="13"/>
  <c r="H18" i="13"/>
  <c r="H20" i="13"/>
  <c r="H22" i="13"/>
  <c r="H24" i="13"/>
  <c r="M24" i="13" s="1"/>
  <c r="P24" i="13" s="1"/>
  <c r="H26" i="13"/>
  <c r="H28" i="13"/>
  <c r="H30" i="13"/>
  <c r="M30" i="13"/>
  <c r="H32" i="13"/>
  <c r="M32" i="13"/>
  <c r="P32" i="13" s="1"/>
  <c r="H34" i="13"/>
  <c r="H36" i="13"/>
  <c r="H38" i="13"/>
  <c r="K38" i="13" s="1"/>
  <c r="H40" i="13"/>
  <c r="H42" i="13"/>
  <c r="M42" i="13"/>
  <c r="P42" i="13" s="1"/>
  <c r="H44" i="13"/>
  <c r="M44" i="13"/>
  <c r="P44" i="13" s="1"/>
  <c r="H46" i="13"/>
  <c r="M46" i="13" s="1"/>
  <c r="H50" i="13"/>
  <c r="H52" i="13"/>
  <c r="I16" i="14"/>
  <c r="I20" i="14"/>
  <c r="N20" i="14" s="1"/>
  <c r="I24" i="14"/>
  <c r="N24" i="14"/>
  <c r="I26" i="14"/>
  <c r="I28" i="14"/>
  <c r="I30" i="14"/>
  <c r="I32" i="14"/>
  <c r="I34" i="14"/>
  <c r="I36" i="14"/>
  <c r="I38" i="14"/>
  <c r="I40" i="14"/>
  <c r="I42" i="14"/>
  <c r="I44" i="14"/>
  <c r="I46" i="14"/>
  <c r="N46" i="14"/>
  <c r="I48" i="14"/>
  <c r="I50" i="14"/>
  <c r="L50" i="14" s="1"/>
  <c r="I52" i="14"/>
  <c r="L52" i="14" s="1"/>
  <c r="I54" i="14"/>
  <c r="H14" i="6"/>
  <c r="M14" i="6" s="1"/>
  <c r="H14" i="7"/>
  <c r="K14" i="7" s="1"/>
  <c r="H14" i="9"/>
  <c r="K14" i="9"/>
  <c r="H14" i="13"/>
  <c r="M14" i="13" s="1"/>
  <c r="I14" i="14"/>
  <c r="L28" i="6"/>
  <c r="L32" i="6"/>
  <c r="M21" i="14"/>
  <c r="H21" i="6"/>
  <c r="M21" i="6" s="1"/>
  <c r="P21" i="6" s="1"/>
  <c r="H33" i="6"/>
  <c r="H43" i="6"/>
  <c r="H19" i="7"/>
  <c r="K19" i="7" s="1"/>
  <c r="H23" i="7"/>
  <c r="H35" i="7"/>
  <c r="H39" i="7"/>
  <c r="K39" i="7" s="1"/>
  <c r="H44" i="7"/>
  <c r="K44" i="7" s="1"/>
  <c r="H17" i="8"/>
  <c r="H21" i="8"/>
  <c r="H25" i="8"/>
  <c r="H29" i="8"/>
  <c r="M29" i="8"/>
  <c r="H33" i="8"/>
  <c r="M33" i="8" s="1"/>
  <c r="H37" i="8"/>
  <c r="M37" i="8" s="1"/>
  <c r="H41" i="8"/>
  <c r="H45" i="8"/>
  <c r="K45" i="8" s="1"/>
  <c r="H49" i="8"/>
  <c r="H15" i="9"/>
  <c r="H19" i="9"/>
  <c r="H23" i="9"/>
  <c r="H27" i="9"/>
  <c r="H31" i="9"/>
  <c r="M31" i="9" s="1"/>
  <c r="H35" i="9"/>
  <c r="M35" i="9" s="1"/>
  <c r="H39" i="9"/>
  <c r="K39" i="9"/>
  <c r="H43" i="9"/>
  <c r="I67" i="11"/>
  <c r="I83" i="11"/>
  <c r="N83" i="11" s="1"/>
  <c r="Q83" i="11" s="1"/>
  <c r="I21" i="14"/>
  <c r="N15" i="5"/>
  <c r="N25" i="5"/>
  <c r="N29" i="5"/>
  <c r="N30" i="5"/>
  <c r="N31" i="5"/>
  <c r="N32" i="5"/>
  <c r="N46" i="5"/>
  <c r="P46" i="5"/>
  <c r="N47" i="5"/>
  <c r="N48" i="5"/>
  <c r="N50" i="5"/>
  <c r="N51" i="5"/>
  <c r="N52" i="5"/>
  <c r="N54" i="5"/>
  <c r="H32" i="6"/>
  <c r="H27" i="6"/>
  <c r="K27" i="6" s="1"/>
  <c r="H19" i="6"/>
  <c r="H37" i="7"/>
  <c r="H33" i="7"/>
  <c r="H21" i="7"/>
  <c r="H17" i="7"/>
  <c r="H47" i="8"/>
  <c r="H43" i="8"/>
  <c r="H39" i="8"/>
  <c r="H35" i="8"/>
  <c r="K35" i="8" s="1"/>
  <c r="M35" i="8"/>
  <c r="H31" i="8"/>
  <c r="H27" i="8"/>
  <c r="H23" i="8"/>
  <c r="H19" i="8"/>
  <c r="H15" i="8"/>
  <c r="K15" i="8" s="1"/>
  <c r="H41" i="9"/>
  <c r="H37" i="9"/>
  <c r="K37" i="9"/>
  <c r="H33" i="9"/>
  <c r="H29" i="9"/>
  <c r="H25" i="9"/>
  <c r="M25" i="9" s="1"/>
  <c r="H21" i="9"/>
  <c r="H17" i="9"/>
  <c r="K17" i="9"/>
  <c r="I101" i="11"/>
  <c r="L101" i="11" s="1"/>
  <c r="I97" i="11"/>
  <c r="L97" i="11" s="1"/>
  <c r="I93" i="11"/>
  <c r="I89" i="11"/>
  <c r="I85" i="11"/>
  <c r="I81" i="11"/>
  <c r="L81" i="11" s="1"/>
  <c r="I77" i="11"/>
  <c r="I73" i="11"/>
  <c r="I69" i="11"/>
  <c r="I65" i="11"/>
  <c r="I61" i="11"/>
  <c r="I57" i="11"/>
  <c r="N57" i="11"/>
  <c r="I53" i="11"/>
  <c r="I49" i="11"/>
  <c r="I45" i="11"/>
  <c r="I41" i="11"/>
  <c r="L41" i="11"/>
  <c r="I37" i="11"/>
  <c r="I33" i="11"/>
  <c r="I29" i="11"/>
  <c r="N29" i="11" s="1"/>
  <c r="I25" i="11"/>
  <c r="I21" i="11"/>
  <c r="L21" i="11" s="1"/>
  <c r="I17" i="11"/>
  <c r="H55" i="12"/>
  <c r="M55" i="12" s="1"/>
  <c r="H51" i="12"/>
  <c r="K51" i="12" s="1"/>
  <c r="H47" i="12"/>
  <c r="H43" i="12"/>
  <c r="H39" i="12"/>
  <c r="H35" i="12"/>
  <c r="H31" i="12"/>
  <c r="H27" i="12"/>
  <c r="K27" i="12" s="1"/>
  <c r="H23" i="12"/>
  <c r="H19" i="12"/>
  <c r="H15" i="12"/>
  <c r="H49" i="13"/>
  <c r="H45" i="13"/>
  <c r="H41" i="13"/>
  <c r="H37" i="13"/>
  <c r="M37" i="13"/>
  <c r="H33" i="13"/>
  <c r="H29" i="13"/>
  <c r="K29" i="13" s="1"/>
  <c r="H25" i="13"/>
  <c r="H21" i="13"/>
  <c r="H17" i="13"/>
  <c r="M17" i="13"/>
  <c r="P17" i="13" s="1"/>
  <c r="I51" i="14"/>
  <c r="I47" i="14"/>
  <c r="L47" i="14" s="1"/>
  <c r="I43" i="14"/>
  <c r="I39" i="14"/>
  <c r="I35" i="14"/>
  <c r="N35" i="14" s="1"/>
  <c r="I31" i="14"/>
  <c r="N31" i="14" s="1"/>
  <c r="Q31" i="14"/>
  <c r="I27" i="14"/>
  <c r="I23" i="14"/>
  <c r="I19" i="14"/>
  <c r="N19" i="14" s="1"/>
  <c r="I15" i="14"/>
  <c r="N15" i="14" s="1"/>
  <c r="N17" i="25"/>
  <c r="L17" i="25"/>
  <c r="L18" i="25" s="1"/>
  <c r="I17" i="2" s="1"/>
  <c r="H17" i="25"/>
  <c r="N16" i="25"/>
  <c r="L16" i="25"/>
  <c r="H16" i="25"/>
  <c r="M16" i="25" s="1"/>
  <c r="N15" i="25"/>
  <c r="L15" i="25"/>
  <c r="H15" i="25"/>
  <c r="L14" i="25"/>
  <c r="H14" i="25"/>
  <c r="M14" i="25" s="1"/>
  <c r="L54" i="5"/>
  <c r="H54" i="5"/>
  <c r="M54" i="5" s="1"/>
  <c r="P54" i="5" s="1"/>
  <c r="N53" i="5"/>
  <c r="P53" i="5" s="1"/>
  <c r="L53" i="5"/>
  <c r="H53" i="5"/>
  <c r="M53" i="5"/>
  <c r="L52" i="5"/>
  <c r="H52" i="5"/>
  <c r="L51" i="5"/>
  <c r="H51" i="5"/>
  <c r="K51" i="5" s="1"/>
  <c r="O51" i="5"/>
  <c r="L50" i="5"/>
  <c r="H50" i="5"/>
  <c r="N49" i="5"/>
  <c r="L49" i="5"/>
  <c r="H49" i="5"/>
  <c r="M49" i="5" s="1"/>
  <c r="L48" i="5"/>
  <c r="H48" i="5"/>
  <c r="L47" i="5"/>
  <c r="H47" i="5"/>
  <c r="K47" i="5"/>
  <c r="O47" i="5"/>
  <c r="L46" i="5"/>
  <c r="H46" i="5"/>
  <c r="N45" i="5"/>
  <c r="L45" i="5"/>
  <c r="H45" i="5"/>
  <c r="M45" i="5" s="1"/>
  <c r="P45" i="5" s="1"/>
  <c r="H44" i="5"/>
  <c r="H43" i="5"/>
  <c r="H42" i="5"/>
  <c r="N41" i="5"/>
  <c r="P41" i="5" s="1"/>
  <c r="L41" i="5"/>
  <c r="H41" i="5"/>
  <c r="M41" i="5" s="1"/>
  <c r="H40" i="5"/>
  <c r="H39" i="5"/>
  <c r="H38" i="5"/>
  <c r="H37" i="5"/>
  <c r="H36" i="5"/>
  <c r="M36" i="5" s="1"/>
  <c r="H35" i="5"/>
  <c r="K35" i="5"/>
  <c r="H34" i="5"/>
  <c r="N33" i="5"/>
  <c r="L33" i="5"/>
  <c r="H33" i="5"/>
  <c r="M33" i="5"/>
  <c r="H32" i="5"/>
  <c r="L31" i="5"/>
  <c r="H31" i="5"/>
  <c r="O31" i="5"/>
  <c r="L30" i="5"/>
  <c r="H30" i="5"/>
  <c r="K30" i="5"/>
  <c r="L29" i="5"/>
  <c r="H29" i="5"/>
  <c r="H28" i="5"/>
  <c r="H27" i="5"/>
  <c r="H26" i="5"/>
  <c r="L25" i="5"/>
  <c r="H25" i="5"/>
  <c r="H24" i="5"/>
  <c r="H23" i="5"/>
  <c r="H22" i="5"/>
  <c r="H21" i="5"/>
  <c r="K21" i="5"/>
  <c r="H20" i="5"/>
  <c r="H19" i="5"/>
  <c r="H18" i="5"/>
  <c r="H17" i="5"/>
  <c r="H16" i="5"/>
  <c r="L15" i="5"/>
  <c r="H15" i="5"/>
  <c r="N14" i="5"/>
  <c r="L14" i="5"/>
  <c r="H14" i="5"/>
  <c r="M14" i="5" s="1"/>
  <c r="P14" i="5" s="1"/>
  <c r="M91" i="11"/>
  <c r="M43" i="11"/>
  <c r="M35" i="11"/>
  <c r="L48" i="8"/>
  <c r="L44" i="8"/>
  <c r="L40" i="8"/>
  <c r="L36" i="8"/>
  <c r="L32" i="8"/>
  <c r="L28" i="8"/>
  <c r="M52" i="14"/>
  <c r="M48" i="14"/>
  <c r="M44" i="14"/>
  <c r="M40" i="14"/>
  <c r="M36" i="14"/>
  <c r="M32" i="14"/>
  <c r="M28" i="14"/>
  <c r="L56" i="12"/>
  <c r="L52" i="12"/>
  <c r="L48" i="12"/>
  <c r="L44" i="12"/>
  <c r="L40" i="12"/>
  <c r="L36" i="12"/>
  <c r="L32" i="12"/>
  <c r="L28" i="12"/>
  <c r="L116" i="10"/>
  <c r="L112" i="10"/>
  <c r="L108" i="10"/>
  <c r="L104" i="10"/>
  <c r="L100" i="10"/>
  <c r="L96" i="10"/>
  <c r="L92" i="10"/>
  <c r="L88" i="10"/>
  <c r="L84" i="10"/>
  <c r="L80" i="10"/>
  <c r="L76" i="10"/>
  <c r="L72" i="10"/>
  <c r="L68" i="10"/>
  <c r="L64" i="10"/>
  <c r="L60" i="10"/>
  <c r="L56" i="10"/>
  <c r="L52" i="10"/>
  <c r="L48" i="10"/>
  <c r="L44" i="10"/>
  <c r="L40" i="10"/>
  <c r="L36" i="10"/>
  <c r="L32" i="10"/>
  <c r="L28" i="10"/>
  <c r="O99" i="11"/>
  <c r="O95" i="11"/>
  <c r="O91" i="11"/>
  <c r="O87" i="11"/>
  <c r="O83" i="11"/>
  <c r="O79" i="11"/>
  <c r="O75" i="11"/>
  <c r="O71" i="11"/>
  <c r="O67" i="11"/>
  <c r="O63" i="11"/>
  <c r="O59" i="11"/>
  <c r="O55" i="11"/>
  <c r="O51" i="11"/>
  <c r="O47" i="11"/>
  <c r="O43" i="11"/>
  <c r="O39" i="11"/>
  <c r="O35" i="11"/>
  <c r="O31" i="11"/>
  <c r="O27" i="11"/>
  <c r="N51" i="13"/>
  <c r="N47" i="13"/>
  <c r="N43" i="13"/>
  <c r="N39" i="13"/>
  <c r="N35" i="13"/>
  <c r="N31" i="13"/>
  <c r="N27" i="13"/>
  <c r="N91" i="10"/>
  <c r="O21" i="14"/>
  <c r="O17" i="14"/>
  <c r="N23" i="13"/>
  <c r="N19" i="13"/>
  <c r="N15" i="13"/>
  <c r="N21" i="12"/>
  <c r="N17" i="12"/>
  <c r="O23" i="11"/>
  <c r="O19" i="11"/>
  <c r="O15" i="11"/>
  <c r="N21" i="10"/>
  <c r="N17" i="10"/>
  <c r="O53" i="14"/>
  <c r="O45" i="14"/>
  <c r="O37" i="14"/>
  <c r="O29" i="14"/>
  <c r="N67" i="11"/>
  <c r="Q67" i="11" s="1"/>
  <c r="O22" i="14"/>
  <c r="O18" i="14"/>
  <c r="O104" i="10"/>
  <c r="O96" i="10"/>
  <c r="O88" i="10"/>
  <c r="O80" i="10"/>
  <c r="P80" i="10" s="1"/>
  <c r="O72" i="10"/>
  <c r="O40" i="10"/>
  <c r="O56" i="10"/>
  <c r="O48" i="8"/>
  <c r="O32" i="6"/>
  <c r="O32" i="10"/>
  <c r="O48" i="10"/>
  <c r="O64" i="10"/>
  <c r="O36" i="8"/>
  <c r="O28" i="8"/>
  <c r="O40" i="6"/>
  <c r="O36" i="6"/>
  <c r="M24" i="14"/>
  <c r="M20" i="14"/>
  <c r="M16" i="14"/>
  <c r="L22" i="13"/>
  <c r="L18" i="13"/>
  <c r="L24" i="12"/>
  <c r="L20" i="12"/>
  <c r="L16" i="12"/>
  <c r="M22" i="11"/>
  <c r="M18" i="11"/>
  <c r="L24" i="10"/>
  <c r="L20" i="10"/>
  <c r="L16" i="10"/>
  <c r="L22" i="9"/>
  <c r="L18" i="9"/>
  <c r="L24" i="8"/>
  <c r="L20" i="8"/>
  <c r="L16" i="8"/>
  <c r="L22" i="7"/>
  <c r="L18" i="7"/>
  <c r="L24" i="6"/>
  <c r="L20" i="6"/>
  <c r="L16" i="6"/>
  <c r="O52" i="14"/>
  <c r="O48" i="14"/>
  <c r="O44" i="14"/>
  <c r="O40" i="14"/>
  <c r="O36" i="14"/>
  <c r="O32" i="14"/>
  <c r="O28" i="14"/>
  <c r="N56" i="12"/>
  <c r="N52" i="12"/>
  <c r="N48" i="12"/>
  <c r="P48" i="12" s="1"/>
  <c r="O48" i="12"/>
  <c r="N44" i="12"/>
  <c r="N40" i="12"/>
  <c r="O40" i="12"/>
  <c r="N36" i="12"/>
  <c r="N32" i="12"/>
  <c r="N28" i="12"/>
  <c r="O28" i="12"/>
  <c r="N116" i="10"/>
  <c r="N112" i="10"/>
  <c r="N108" i="10"/>
  <c r="N104" i="10"/>
  <c r="N100" i="10"/>
  <c r="N96" i="10"/>
  <c r="N92" i="10"/>
  <c r="N88" i="10"/>
  <c r="N84" i="10"/>
  <c r="N80" i="10"/>
  <c r="N76" i="10"/>
  <c r="N72" i="10"/>
  <c r="N68" i="10"/>
  <c r="N64" i="10"/>
  <c r="N60" i="10"/>
  <c r="N56" i="10"/>
  <c r="N52" i="10"/>
  <c r="N48" i="10"/>
  <c r="N44" i="10"/>
  <c r="N40" i="10"/>
  <c r="N36" i="10"/>
  <c r="N32" i="10"/>
  <c r="P32" i="10" s="1"/>
  <c r="N28" i="10"/>
  <c r="N48" i="8"/>
  <c r="N44" i="8"/>
  <c r="N40" i="8"/>
  <c r="N36" i="8"/>
  <c r="N32" i="8"/>
  <c r="N28" i="8"/>
  <c r="L21" i="12"/>
  <c r="L17" i="12"/>
  <c r="M95" i="11"/>
  <c r="M47" i="11"/>
  <c r="M39" i="11"/>
  <c r="N14" i="12"/>
  <c r="N14" i="8"/>
  <c r="N14" i="25"/>
  <c r="O18" i="13"/>
  <c r="O22" i="13"/>
  <c r="M18" i="9"/>
  <c r="O20" i="8"/>
  <c r="O22" i="9"/>
  <c r="O24" i="8"/>
  <c r="O24" i="14"/>
  <c r="O20" i="14"/>
  <c r="O16" i="14"/>
  <c r="N22" i="13"/>
  <c r="N18" i="13"/>
  <c r="N24" i="12"/>
  <c r="N20" i="12"/>
  <c r="N16" i="12"/>
  <c r="O22" i="11"/>
  <c r="O18" i="11"/>
  <c r="N24" i="10"/>
  <c r="N20" i="10"/>
  <c r="N16" i="10"/>
  <c r="N22" i="9"/>
  <c r="N18" i="9"/>
  <c r="N24" i="8"/>
  <c r="N20" i="8"/>
  <c r="N16" i="8"/>
  <c r="N22" i="7"/>
  <c r="N18" i="7"/>
  <c r="N24" i="6"/>
  <c r="N20" i="6"/>
  <c r="N16" i="6"/>
  <c r="O49" i="14"/>
  <c r="O41" i="14"/>
  <c r="O33" i="14"/>
  <c r="O25" i="14"/>
  <c r="N57" i="12"/>
  <c r="N53" i="12"/>
  <c r="N49" i="12"/>
  <c r="N45" i="12"/>
  <c r="N41" i="12"/>
  <c r="N37" i="12"/>
  <c r="N33" i="12"/>
  <c r="N29" i="12"/>
  <c r="N25" i="12"/>
  <c r="I22" i="14"/>
  <c r="N22" i="14"/>
  <c r="Q22" i="14"/>
  <c r="M22" i="14"/>
  <c r="M18" i="14"/>
  <c r="I18" i="14"/>
  <c r="N18" i="14" s="1"/>
  <c r="H48" i="13"/>
  <c r="L48" i="13"/>
  <c r="L50" i="12"/>
  <c r="H50" i="12"/>
  <c r="M50" i="12" s="1"/>
  <c r="L42" i="12"/>
  <c r="H42" i="12"/>
  <c r="M42" i="12" s="1"/>
  <c r="L34" i="12"/>
  <c r="H34" i="12"/>
  <c r="K34" i="12"/>
  <c r="L110" i="10"/>
  <c r="L106" i="10"/>
  <c r="M106" i="10"/>
  <c r="P106" i="10" s="1"/>
  <c r="L102" i="10"/>
  <c r="L98" i="10"/>
  <c r="L94" i="10"/>
  <c r="L90" i="10"/>
  <c r="L86" i="10"/>
  <c r="L82" i="10"/>
  <c r="L78" i="10"/>
  <c r="L74" i="10"/>
  <c r="L70" i="10"/>
  <c r="M70" i="10"/>
  <c r="L66" i="10"/>
  <c r="L62" i="10"/>
  <c r="L58" i="10"/>
  <c r="L54" i="10"/>
  <c r="L50" i="10"/>
  <c r="L46" i="10"/>
  <c r="M46" i="10"/>
  <c r="L42" i="10"/>
  <c r="L38" i="10"/>
  <c r="L34" i="10"/>
  <c r="M34" i="10"/>
  <c r="L30" i="10"/>
  <c r="L26" i="10"/>
  <c r="L32" i="9"/>
  <c r="H32" i="9"/>
  <c r="L46" i="8"/>
  <c r="H46" i="8"/>
  <c r="N19" i="10"/>
  <c r="L57" i="12"/>
  <c r="L53" i="12"/>
  <c r="L49" i="12"/>
  <c r="L45" i="12"/>
  <c r="L41" i="12"/>
  <c r="L37" i="12"/>
  <c r="L33" i="12"/>
  <c r="L29" i="12"/>
  <c r="L25" i="12"/>
  <c r="L105" i="10"/>
  <c r="L77" i="10"/>
  <c r="L61" i="10"/>
  <c r="L45" i="10"/>
  <c r="L52" i="13"/>
  <c r="N36" i="13"/>
  <c r="L32" i="13"/>
  <c r="L40" i="9"/>
  <c r="N28" i="9"/>
  <c r="N44" i="7"/>
  <c r="N32" i="6"/>
  <c r="N28" i="6"/>
  <c r="M53" i="14"/>
  <c r="I53" i="14"/>
  <c r="N53" i="14"/>
  <c r="P53" i="14"/>
  <c r="Q53" i="14"/>
  <c r="M49" i="14"/>
  <c r="I49" i="14"/>
  <c r="P49" i="14"/>
  <c r="M45" i="14"/>
  <c r="I45" i="14"/>
  <c r="N45" i="14"/>
  <c r="Q45" i="14" s="1"/>
  <c r="M41" i="14"/>
  <c r="I41" i="14"/>
  <c r="P41" i="14"/>
  <c r="M37" i="14"/>
  <c r="I37" i="14"/>
  <c r="N37" i="14"/>
  <c r="P37" i="14"/>
  <c r="M33" i="14"/>
  <c r="I33" i="14"/>
  <c r="M29" i="14"/>
  <c r="I29" i="14"/>
  <c r="L29" i="14"/>
  <c r="M25" i="14"/>
  <c r="I25" i="14"/>
  <c r="N25" i="14" s="1"/>
  <c r="M17" i="14"/>
  <c r="I17" i="14"/>
  <c r="L17" i="14"/>
  <c r="L27" i="13"/>
  <c r="H27" i="13"/>
  <c r="K24" i="7"/>
  <c r="N40" i="6"/>
  <c r="L40" i="6"/>
  <c r="N36" i="6"/>
  <c r="P36" i="6" s="1"/>
  <c r="L36" i="6"/>
  <c r="O38" i="14"/>
  <c r="M38" i="14"/>
  <c r="M90" i="11"/>
  <c r="O90" i="11"/>
  <c r="L51" i="13"/>
  <c r="H51" i="13"/>
  <c r="L47" i="13"/>
  <c r="H47" i="13"/>
  <c r="M47" i="13" s="1"/>
  <c r="L43" i="13"/>
  <c r="H43" i="13"/>
  <c r="M43" i="13" s="1"/>
  <c r="L39" i="13"/>
  <c r="H39" i="13"/>
  <c r="M39" i="13" s="1"/>
  <c r="L35" i="13"/>
  <c r="H35" i="13"/>
  <c r="L31" i="13"/>
  <c r="H31" i="13"/>
  <c r="L23" i="13"/>
  <c r="H23" i="13"/>
  <c r="M23" i="13"/>
  <c r="L19" i="13"/>
  <c r="H19" i="13"/>
  <c r="M19" i="13" s="1"/>
  <c r="L15" i="13"/>
  <c r="H15" i="13"/>
  <c r="O15" i="13"/>
  <c r="I63" i="11"/>
  <c r="M63" i="11"/>
  <c r="I23" i="11"/>
  <c r="N23" i="11" s="1"/>
  <c r="Q23" i="11" s="1"/>
  <c r="M23" i="11"/>
  <c r="O54" i="14"/>
  <c r="M54" i="14"/>
  <c r="O50" i="14"/>
  <c r="M50" i="14"/>
  <c r="O46" i="14"/>
  <c r="M46" i="14"/>
  <c r="O42" i="14"/>
  <c r="M42" i="14"/>
  <c r="O34" i="14"/>
  <c r="M34" i="14"/>
  <c r="O30" i="14"/>
  <c r="M30" i="14"/>
  <c r="O26" i="14"/>
  <c r="M26" i="14"/>
  <c r="N50" i="13"/>
  <c r="L50" i="13"/>
  <c r="L46" i="13"/>
  <c r="N46" i="13"/>
  <c r="O46" i="13"/>
  <c r="L42" i="13"/>
  <c r="N42" i="13"/>
  <c r="L38" i="13"/>
  <c r="N38" i="13"/>
  <c r="L34" i="13"/>
  <c r="N34" i="13"/>
  <c r="L30" i="13"/>
  <c r="N30" i="13"/>
  <c r="L26" i="13"/>
  <c r="N26" i="13"/>
  <c r="M98" i="11"/>
  <c r="O98" i="11"/>
  <c r="O94" i="11"/>
  <c r="M94" i="11"/>
  <c r="O86" i="11"/>
  <c r="M86" i="11"/>
  <c r="O82" i="11"/>
  <c r="M82" i="11"/>
  <c r="O78" i="11"/>
  <c r="M78" i="11"/>
  <c r="O74" i="11"/>
  <c r="M74" i="11"/>
  <c r="M70" i="11"/>
  <c r="O70" i="11"/>
  <c r="O66" i="11"/>
  <c r="M66" i="11"/>
  <c r="O62" i="11"/>
  <c r="M62" i="11"/>
  <c r="O58" i="11"/>
  <c r="M58" i="11"/>
  <c r="O54" i="11"/>
  <c r="M54" i="11"/>
  <c r="O50" i="11"/>
  <c r="M50" i="11"/>
  <c r="O46" i="11"/>
  <c r="M46" i="11"/>
  <c r="O42" i="11"/>
  <c r="M42" i="11"/>
  <c r="O38" i="11"/>
  <c r="M38" i="11"/>
  <c r="M34" i="11"/>
  <c r="O34" i="11"/>
  <c r="O30" i="11"/>
  <c r="M30" i="11"/>
  <c r="O26" i="11"/>
  <c r="M26" i="11"/>
  <c r="N42" i="9"/>
  <c r="L42" i="9"/>
  <c r="L38" i="9"/>
  <c r="N38" i="9"/>
  <c r="N34" i="9"/>
  <c r="L34" i="9"/>
  <c r="N30" i="9"/>
  <c r="L30" i="9"/>
  <c r="L26" i="9"/>
  <c r="N26" i="9"/>
  <c r="O34" i="13"/>
  <c r="P66" i="11"/>
  <c r="P70" i="11"/>
  <c r="I87" i="11"/>
  <c r="P87" i="11"/>
  <c r="M87" i="11"/>
  <c r="I31" i="11"/>
  <c r="M31" i="11"/>
  <c r="I27" i="11"/>
  <c r="L27" i="11" s="1"/>
  <c r="P27" i="11"/>
  <c r="M27" i="11"/>
  <c r="I19" i="11"/>
  <c r="M19" i="11"/>
  <c r="I15" i="11"/>
  <c r="L15" i="11" s="1"/>
  <c r="M15" i="11"/>
  <c r="O30" i="13"/>
  <c r="O26" i="13"/>
  <c r="O38" i="13"/>
  <c r="P34" i="11"/>
  <c r="L97" i="10"/>
  <c r="P38" i="11"/>
  <c r="P46" i="11"/>
  <c r="P54" i="11"/>
  <c r="P62" i="11"/>
  <c r="P82" i="11"/>
  <c r="N90" i="11"/>
  <c r="Q90" i="11" s="1"/>
  <c r="P98" i="11"/>
  <c r="P30" i="11"/>
  <c r="P42" i="11"/>
  <c r="P50" i="11"/>
  <c r="P58" i="11"/>
  <c r="N86" i="11"/>
  <c r="Q86" i="11" s="1"/>
  <c r="O26" i="9"/>
  <c r="P26" i="9"/>
  <c r="O42" i="9"/>
  <c r="L22" i="10"/>
  <c r="L18" i="10"/>
  <c r="N24" i="9"/>
  <c r="L20" i="9"/>
  <c r="N16" i="9"/>
  <c r="N46" i="7"/>
  <c r="L46" i="7"/>
  <c r="L42" i="7"/>
  <c r="N42" i="7"/>
  <c r="N38" i="7"/>
  <c r="L38" i="7"/>
  <c r="L30" i="7"/>
  <c r="N30" i="7"/>
  <c r="L26" i="7"/>
  <c r="N26" i="7"/>
  <c r="M99" i="11"/>
  <c r="I99" i="11"/>
  <c r="P99" i="11"/>
  <c r="M79" i="11"/>
  <c r="I79" i="11"/>
  <c r="L79" i="11" s="1"/>
  <c r="P79" i="11"/>
  <c r="M75" i="11"/>
  <c r="I75" i="11"/>
  <c r="M71" i="11"/>
  <c r="I71" i="11"/>
  <c r="M59" i="11"/>
  <c r="I59" i="11"/>
  <c r="P59" i="11"/>
  <c r="M55" i="11"/>
  <c r="I55" i="11"/>
  <c r="P55" i="11"/>
  <c r="M51" i="11"/>
  <c r="I51" i="11"/>
  <c r="L89" i="10"/>
  <c r="L85" i="10"/>
  <c r="L73" i="10"/>
  <c r="L69" i="10"/>
  <c r="L57" i="10"/>
  <c r="L53" i="10"/>
  <c r="M53" i="10"/>
  <c r="L41" i="10"/>
  <c r="L37" i="10"/>
  <c r="M37" i="10"/>
  <c r="L25" i="10"/>
  <c r="L21" i="10"/>
  <c r="L17" i="10"/>
  <c r="K37" i="8"/>
  <c r="H17" i="12"/>
  <c r="O17" i="12"/>
  <c r="H21" i="12"/>
  <c r="K21" i="12"/>
  <c r="O21" i="12"/>
  <c r="H25" i="12"/>
  <c r="O25" i="12"/>
  <c r="H29" i="12"/>
  <c r="O29" i="12"/>
  <c r="H33" i="12"/>
  <c r="K33" i="12"/>
  <c r="O33" i="12"/>
  <c r="H37" i="12"/>
  <c r="O37" i="12"/>
  <c r="H41" i="12"/>
  <c r="O41" i="12"/>
  <c r="H45" i="12"/>
  <c r="M45" i="12"/>
  <c r="P45" i="12" s="1"/>
  <c r="O45" i="12"/>
  <c r="H49" i="12"/>
  <c r="O49" i="12"/>
  <c r="H53" i="12"/>
  <c r="O53" i="12"/>
  <c r="H57" i="12"/>
  <c r="K57" i="12"/>
  <c r="O57" i="12"/>
  <c r="I35" i="11"/>
  <c r="L37" i="11"/>
  <c r="I39" i="11"/>
  <c r="P39" i="11"/>
  <c r="M83" i="11"/>
  <c r="L33" i="10"/>
  <c r="L65" i="10"/>
  <c r="I43" i="11"/>
  <c r="N43" i="11" s="1"/>
  <c r="Q43" i="11" s="1"/>
  <c r="P43" i="11"/>
  <c r="I47" i="11"/>
  <c r="N47" i="11" s="1"/>
  <c r="I95" i="11"/>
  <c r="P95" i="11"/>
  <c r="M67" i="11"/>
  <c r="I91" i="11"/>
  <c r="L91" i="11" s="1"/>
  <c r="P91" i="11"/>
  <c r="L49" i="10"/>
  <c r="M61" i="10"/>
  <c r="L81" i="10"/>
  <c r="O42" i="7"/>
  <c r="M18" i="7"/>
  <c r="P18" i="7" s="1"/>
  <c r="O46" i="7"/>
  <c r="N107" i="10"/>
  <c r="N99" i="10"/>
  <c r="N83" i="10"/>
  <c r="N75" i="10"/>
  <c r="N67" i="10"/>
  <c r="P67" i="10" s="1"/>
  <c r="N59" i="10"/>
  <c r="N51" i="10"/>
  <c r="N43" i="10"/>
  <c r="N35" i="10"/>
  <c r="N27" i="10"/>
  <c r="N29" i="9"/>
  <c r="M14" i="11"/>
  <c r="I14" i="11"/>
  <c r="N14" i="11" s="1"/>
  <c r="L93" i="11"/>
  <c r="K32" i="7"/>
  <c r="M25" i="11"/>
  <c r="L111" i="10"/>
  <c r="L103" i="10"/>
  <c r="L95" i="10"/>
  <c r="L87" i="10"/>
  <c r="L79" i="10"/>
  <c r="L71" i="10"/>
  <c r="L63" i="10"/>
  <c r="L55" i="10"/>
  <c r="L47" i="10"/>
  <c r="L39" i="10"/>
  <c r="L31" i="10"/>
  <c r="L23" i="10"/>
  <c r="L15" i="10"/>
  <c r="O25" i="5"/>
  <c r="O34" i="5"/>
  <c r="O36" i="5"/>
  <c r="O50" i="5"/>
  <c r="O52" i="5"/>
  <c r="P52" i="5" s="1"/>
  <c r="O53" i="5"/>
  <c r="M29" i="5"/>
  <c r="P29" i="5"/>
  <c r="O29" i="5"/>
  <c r="O41" i="5"/>
  <c r="O54" i="5"/>
  <c r="O15" i="5"/>
  <c r="O45" i="5"/>
  <c r="O16" i="25"/>
  <c r="O30" i="5"/>
  <c r="O32" i="5"/>
  <c r="O33" i="5"/>
  <c r="O46" i="5"/>
  <c r="M48" i="5"/>
  <c r="O48" i="5"/>
  <c r="P48" i="5"/>
  <c r="O49" i="5"/>
  <c r="O15" i="25"/>
  <c r="O17" i="25"/>
  <c r="P36" i="14"/>
  <c r="P38" i="14"/>
  <c r="N52" i="14"/>
  <c r="Q52" i="14" s="1"/>
  <c r="P52" i="14"/>
  <c r="P54" i="14"/>
  <c r="O42" i="13"/>
  <c r="M93" i="10"/>
  <c r="M101" i="10"/>
  <c r="O116" i="10"/>
  <c r="P116" i="10" s="1"/>
  <c r="O38" i="7"/>
  <c r="M38" i="7"/>
  <c r="P38" i="7"/>
  <c r="N40" i="14"/>
  <c r="P40" i="14"/>
  <c r="P42" i="14"/>
  <c r="O50" i="13"/>
  <c r="O16" i="12"/>
  <c r="O32" i="12"/>
  <c r="K50" i="12"/>
  <c r="M56" i="12"/>
  <c r="O56" i="12"/>
  <c r="L61" i="11"/>
  <c r="L65" i="11"/>
  <c r="L73" i="11"/>
  <c r="P83" i="11"/>
  <c r="L100" i="11"/>
  <c r="M29" i="10"/>
  <c r="P29" i="10" s="1"/>
  <c r="O29" i="10"/>
  <c r="O117" i="10"/>
  <c r="K28" i="9"/>
  <c r="O38" i="9"/>
  <c r="P18" i="14"/>
  <c r="Q18" i="14" s="1"/>
  <c r="P22" i="14"/>
  <c r="P26" i="14"/>
  <c r="P30" i="14"/>
  <c r="N44" i="14"/>
  <c r="P44" i="14"/>
  <c r="Q44" i="14"/>
  <c r="P45" i="14"/>
  <c r="P46" i="14"/>
  <c r="O20" i="12"/>
  <c r="P40" i="11"/>
  <c r="P67" i="11"/>
  <c r="P74" i="11"/>
  <c r="Q74" i="11" s="1"/>
  <c r="P78" i="11"/>
  <c r="Q78" i="11" s="1"/>
  <c r="P90" i="11"/>
  <c r="P94" i="11"/>
  <c r="M20" i="10"/>
  <c r="M28" i="10"/>
  <c r="P28" i="10" s="1"/>
  <c r="M36" i="10"/>
  <c r="O36" i="10"/>
  <c r="M52" i="10"/>
  <c r="M60" i="10"/>
  <c r="M68" i="10"/>
  <c r="M76" i="10"/>
  <c r="M84" i="10"/>
  <c r="O112" i="10"/>
  <c r="M116" i="10"/>
  <c r="O18" i="9"/>
  <c r="K35" i="9"/>
  <c r="O30" i="7"/>
  <c r="M30" i="7"/>
  <c r="N16" i="14"/>
  <c r="P20" i="14"/>
  <c r="N28" i="14"/>
  <c r="P28" i="14"/>
  <c r="Q28" i="14"/>
  <c r="N32" i="14"/>
  <c r="Q32" i="14" s="1"/>
  <c r="P34" i="14"/>
  <c r="N48" i="14"/>
  <c r="P50" i="14"/>
  <c r="M15" i="13"/>
  <c r="P15" i="13" s="1"/>
  <c r="K25" i="13"/>
  <c r="K33" i="13"/>
  <c r="K37" i="13"/>
  <c r="K45" i="13"/>
  <c r="M24" i="12"/>
  <c r="O24" i="12"/>
  <c r="P24" i="12" s="1"/>
  <c r="M36" i="12"/>
  <c r="P36" i="12" s="1"/>
  <c r="O36" i="12"/>
  <c r="M44" i="12"/>
  <c r="P44" i="12" s="1"/>
  <c r="O44" i="12"/>
  <c r="M52" i="12"/>
  <c r="O52" i="12"/>
  <c r="L45" i="11"/>
  <c r="L49" i="11"/>
  <c r="P86" i="11"/>
  <c r="M41" i="10"/>
  <c r="M49" i="10"/>
  <c r="P49" i="10" s="1"/>
  <c r="M65" i="10"/>
  <c r="M73" i="10"/>
  <c r="M89" i="10"/>
  <c r="M92" i="10"/>
  <c r="M100" i="10"/>
  <c r="M108" i="10"/>
  <c r="K21" i="8"/>
  <c r="K30" i="8"/>
  <c r="K38" i="8"/>
  <c r="K50" i="8"/>
  <c r="K44" i="6"/>
  <c r="P93" i="11"/>
  <c r="P73" i="11"/>
  <c r="P65" i="11"/>
  <c r="M115" i="10"/>
  <c r="K21" i="9"/>
  <c r="M16" i="6"/>
  <c r="P16" i="6" s="1"/>
  <c r="K18" i="6"/>
  <c r="O33" i="6"/>
  <c r="M30" i="9"/>
  <c r="O34" i="9"/>
  <c r="M40" i="8"/>
  <c r="O44" i="8"/>
  <c r="K17" i="7"/>
  <c r="M16" i="8"/>
  <c r="K30" i="6"/>
  <c r="N117" i="10"/>
  <c r="L117" i="10"/>
  <c r="N113" i="10"/>
  <c r="L113" i="10"/>
  <c r="N109" i="10"/>
  <c r="L109" i="10"/>
  <c r="N105" i="10"/>
  <c r="N101" i="10"/>
  <c r="L101" i="10"/>
  <c r="N97" i="10"/>
  <c r="N93" i="10"/>
  <c r="L93" i="10"/>
  <c r="N89" i="10"/>
  <c r="O85" i="10"/>
  <c r="N85" i="10"/>
  <c r="P85" i="10"/>
  <c r="N81" i="10"/>
  <c r="N77" i="10"/>
  <c r="N73" i="10"/>
  <c r="N69" i="10"/>
  <c r="N65" i="10"/>
  <c r="O61" i="10"/>
  <c r="N61" i="10"/>
  <c r="N57" i="10"/>
  <c r="N53" i="10"/>
  <c r="N49" i="10"/>
  <c r="O45" i="10"/>
  <c r="N45" i="10"/>
  <c r="N41" i="10"/>
  <c r="N37" i="10"/>
  <c r="N33" i="10"/>
  <c r="N29" i="10"/>
  <c r="L29" i="10"/>
  <c r="N25" i="10"/>
  <c r="M25" i="10"/>
  <c r="N43" i="9"/>
  <c r="L43" i="9"/>
  <c r="L39" i="9"/>
  <c r="N39" i="9"/>
  <c r="L35" i="9"/>
  <c r="N35" i="9"/>
  <c r="L31" i="9"/>
  <c r="N31" i="9"/>
  <c r="N27" i="9"/>
  <c r="L27" i="9"/>
  <c r="L23" i="9"/>
  <c r="N23" i="9"/>
  <c r="N19" i="9"/>
  <c r="L19" i="9"/>
  <c r="L15" i="9"/>
  <c r="N15" i="9"/>
  <c r="N49" i="8"/>
  <c r="L49" i="8"/>
  <c r="O49" i="8"/>
  <c r="L45" i="8"/>
  <c r="O45" i="8"/>
  <c r="N45" i="8"/>
  <c r="P45" i="8" s="1"/>
  <c r="O41" i="8"/>
  <c r="N41" i="8"/>
  <c r="L41" i="8"/>
  <c r="O37" i="8"/>
  <c r="N37" i="8"/>
  <c r="L37" i="8"/>
  <c r="N33" i="8"/>
  <c r="L33" i="8"/>
  <c r="O33" i="8"/>
  <c r="L29" i="8"/>
  <c r="O29" i="8"/>
  <c r="N29" i="8"/>
  <c r="N25" i="8"/>
  <c r="L25" i="8"/>
  <c r="N21" i="8"/>
  <c r="L21" i="8"/>
  <c r="N17" i="8"/>
  <c r="L17" i="8"/>
  <c r="L51" i="8" s="1"/>
  <c r="I22" i="2" s="1"/>
  <c r="O48" i="7"/>
  <c r="N48" i="7"/>
  <c r="P48" i="7" s="1"/>
  <c r="L48" i="7"/>
  <c r="N43" i="7"/>
  <c r="L43" i="7"/>
  <c r="O43" i="7"/>
  <c r="P43" i="7" s="1"/>
  <c r="L39" i="7"/>
  <c r="O39" i="7"/>
  <c r="N39" i="7"/>
  <c r="L31" i="7"/>
  <c r="N31" i="7"/>
  <c r="L27" i="7"/>
  <c r="N27" i="7"/>
  <c r="O27" i="7"/>
  <c r="O23" i="7"/>
  <c r="N23" i="7"/>
  <c r="L23" i="7"/>
  <c r="O19" i="7"/>
  <c r="P19" i="7" s="1"/>
  <c r="N19" i="7"/>
  <c r="L19" i="7"/>
  <c r="O15" i="7"/>
  <c r="N15" i="7"/>
  <c r="L15" i="7"/>
  <c r="M43" i="6"/>
  <c r="L43" i="6"/>
  <c r="N43" i="6"/>
  <c r="L37" i="6"/>
  <c r="N37" i="6"/>
  <c r="M37" i="6"/>
  <c r="N33" i="6"/>
  <c r="P33" i="6" s="1"/>
  <c r="M33" i="6"/>
  <c r="L33" i="6"/>
  <c r="N29" i="6"/>
  <c r="M29" i="6"/>
  <c r="L29" i="6"/>
  <c r="N25" i="6"/>
  <c r="P25" i="6" s="1"/>
  <c r="L25" i="6"/>
  <c r="L21" i="6"/>
  <c r="N21" i="6"/>
  <c r="L17" i="6"/>
  <c r="N17" i="6"/>
  <c r="M45" i="10"/>
  <c r="P45" i="10" s="1"/>
  <c r="M85" i="10"/>
  <c r="M17" i="8"/>
  <c r="M25" i="8"/>
  <c r="M19" i="7"/>
  <c r="M45" i="8"/>
  <c r="M21" i="8"/>
  <c r="M48" i="7"/>
  <c r="M23" i="7"/>
  <c r="M31" i="7"/>
  <c r="P31" i="7" s="1"/>
  <c r="O40" i="13"/>
  <c r="O32" i="7"/>
  <c r="L26" i="12"/>
  <c r="N18" i="12"/>
  <c r="L18" i="12"/>
  <c r="L14" i="12"/>
  <c r="H14" i="12"/>
  <c r="O14" i="12"/>
  <c r="L14" i="8"/>
  <c r="H14" i="8"/>
  <c r="M14" i="8"/>
  <c r="P29" i="14"/>
  <c r="P21" i="14"/>
  <c r="P17" i="14"/>
  <c r="P26" i="11"/>
  <c r="P22" i="11"/>
  <c r="P18" i="11"/>
  <c r="O25" i="10"/>
  <c r="O26" i="7"/>
  <c r="O22" i="7"/>
  <c r="O18" i="7"/>
  <c r="O25" i="6"/>
  <c r="O21" i="6"/>
  <c r="O17" i="6"/>
  <c r="O14" i="9"/>
  <c r="O14" i="25"/>
  <c r="P14" i="25" s="1"/>
  <c r="O14" i="5"/>
  <c r="M14" i="14"/>
  <c r="N14" i="14"/>
  <c r="M51" i="14"/>
  <c r="P51" i="14"/>
  <c r="O51" i="14"/>
  <c r="M47" i="14"/>
  <c r="P47" i="14"/>
  <c r="O47" i="14"/>
  <c r="M43" i="14"/>
  <c r="P43" i="14"/>
  <c r="O43" i="14"/>
  <c r="Q43" i="14" s="1"/>
  <c r="M39" i="14"/>
  <c r="P39" i="14"/>
  <c r="O39" i="14"/>
  <c r="N39" i="14"/>
  <c r="M35" i="14"/>
  <c r="P35" i="14"/>
  <c r="O35" i="14"/>
  <c r="M31" i="14"/>
  <c r="P31" i="14"/>
  <c r="O31" i="14"/>
  <c r="M27" i="14"/>
  <c r="P27" i="14"/>
  <c r="O27" i="14"/>
  <c r="M23" i="14"/>
  <c r="P23" i="14"/>
  <c r="Q23" i="14" s="1"/>
  <c r="O23" i="14"/>
  <c r="M19" i="14"/>
  <c r="P19" i="14"/>
  <c r="O19" i="14"/>
  <c r="M15" i="14"/>
  <c r="P15" i="14"/>
  <c r="O15" i="14"/>
  <c r="O49" i="13"/>
  <c r="N49" i="13"/>
  <c r="L49" i="13"/>
  <c r="L45" i="13"/>
  <c r="O45" i="13"/>
  <c r="N45" i="13"/>
  <c r="P45" i="13" s="1"/>
  <c r="M45" i="13"/>
  <c r="L41" i="13"/>
  <c r="O41" i="13"/>
  <c r="N41" i="13"/>
  <c r="L37" i="13"/>
  <c r="O37" i="13"/>
  <c r="N37" i="13"/>
  <c r="N33" i="13"/>
  <c r="M33" i="13"/>
  <c r="L33" i="13"/>
  <c r="O33" i="13"/>
  <c r="N29" i="13"/>
  <c r="M29" i="13"/>
  <c r="P29" i="13" s="1"/>
  <c r="L29" i="13"/>
  <c r="L25" i="13"/>
  <c r="N25" i="13"/>
  <c r="M25" i="13"/>
  <c r="M21" i="13"/>
  <c r="P21" i="13"/>
  <c r="L21" i="13"/>
  <c r="N21" i="13"/>
  <c r="N17" i="13"/>
  <c r="L17" i="13"/>
  <c r="N55" i="12"/>
  <c r="L55" i="12"/>
  <c r="O55" i="12"/>
  <c r="O51" i="12"/>
  <c r="N51" i="12"/>
  <c r="L51" i="12"/>
  <c r="L47" i="12"/>
  <c r="O47" i="12"/>
  <c r="N47" i="12"/>
  <c r="N58" i="12" s="1"/>
  <c r="G26" i="2" s="1"/>
  <c r="N43" i="12"/>
  <c r="L43" i="12"/>
  <c r="O43" i="12"/>
  <c r="O39" i="12"/>
  <c r="N39" i="12"/>
  <c r="L39" i="12"/>
  <c r="L35" i="12"/>
  <c r="O35" i="12"/>
  <c r="N35" i="12"/>
  <c r="O31" i="12"/>
  <c r="N31" i="12"/>
  <c r="L31" i="12"/>
  <c r="N27" i="12"/>
  <c r="L27" i="12"/>
  <c r="N23" i="12"/>
  <c r="L23" i="12"/>
  <c r="N19" i="12"/>
  <c r="L19" i="12"/>
  <c r="L15" i="12"/>
  <c r="N15" i="12"/>
  <c r="M101" i="11"/>
  <c r="N101" i="11"/>
  <c r="N97" i="11"/>
  <c r="O97" i="11"/>
  <c r="P89" i="11"/>
  <c r="O89" i="11"/>
  <c r="M89" i="11"/>
  <c r="O85" i="11"/>
  <c r="P81" i="11"/>
  <c r="Q81" i="11" s="1"/>
  <c r="M81" i="11"/>
  <c r="P77" i="11"/>
  <c r="M77" i="11"/>
  <c r="O77" i="11"/>
  <c r="P69" i="11"/>
  <c r="O69" i="11"/>
  <c r="M69" i="11"/>
  <c r="O61" i="11"/>
  <c r="N61" i="11"/>
  <c r="P57" i="11"/>
  <c r="M57" i="11"/>
  <c r="O53" i="11"/>
  <c r="N49" i="11"/>
  <c r="Q49" i="11" s="1"/>
  <c r="M49" i="11"/>
  <c r="P45" i="11"/>
  <c r="M45" i="11"/>
  <c r="N41" i="11"/>
  <c r="O41" i="11"/>
  <c r="O102" i="11" s="1"/>
  <c r="G25" i="2" s="1"/>
  <c r="P37" i="11"/>
  <c r="M37" i="11"/>
  <c r="P33" i="11"/>
  <c r="O33" i="11"/>
  <c r="O29" i="11"/>
  <c r="Q29" i="11" s="1"/>
  <c r="O21" i="11"/>
  <c r="N17" i="11"/>
  <c r="M17" i="11"/>
  <c r="O27" i="12"/>
  <c r="O23" i="12"/>
  <c r="P23" i="12" s="1"/>
  <c r="O19" i="12"/>
  <c r="O15" i="12"/>
  <c r="O58" i="12" s="1"/>
  <c r="H26" i="2" s="1"/>
  <c r="Q19" i="14"/>
  <c r="N23" i="14"/>
  <c r="N27" i="14"/>
  <c r="N43" i="14"/>
  <c r="N47" i="14"/>
  <c r="Q47" i="14" s="1"/>
  <c r="N51" i="14"/>
  <c r="M15" i="12"/>
  <c r="N93" i="11"/>
  <c r="N73" i="11"/>
  <c r="K20" i="9"/>
  <c r="K19" i="8"/>
  <c r="N65" i="11"/>
  <c r="O24" i="10"/>
  <c r="O16" i="10"/>
  <c r="O27" i="9"/>
  <c r="O23" i="9"/>
  <c r="P23" i="9"/>
  <c r="O19" i="9"/>
  <c r="O15" i="9"/>
  <c r="O28" i="6"/>
  <c r="O24" i="6"/>
  <c r="O20" i="6"/>
  <c r="K25" i="6"/>
  <c r="K23" i="8"/>
  <c r="O14" i="13"/>
  <c r="L14" i="13"/>
  <c r="N52" i="13"/>
  <c r="O48" i="13"/>
  <c r="N48" i="13"/>
  <c r="O44" i="13"/>
  <c r="N44" i="13"/>
  <c r="L44" i="13"/>
  <c r="N40" i="13"/>
  <c r="L40" i="13"/>
  <c r="L36" i="13"/>
  <c r="O36" i="13"/>
  <c r="O32" i="13"/>
  <c r="N32" i="13"/>
  <c r="O28" i="13"/>
  <c r="N28" i="13"/>
  <c r="L28" i="13"/>
  <c r="O24" i="13"/>
  <c r="N24" i="13"/>
  <c r="L24" i="13"/>
  <c r="O20" i="13"/>
  <c r="N20" i="13"/>
  <c r="L20" i="13"/>
  <c r="O16" i="13"/>
  <c r="N16" i="13"/>
  <c r="L16" i="13"/>
  <c r="N54" i="12"/>
  <c r="L54" i="12"/>
  <c r="N50" i="12"/>
  <c r="P50" i="12" s="1"/>
  <c r="N46" i="12"/>
  <c r="L46" i="12"/>
  <c r="N42" i="12"/>
  <c r="N38" i="12"/>
  <c r="L38" i="12"/>
  <c r="N34" i="12"/>
  <c r="N30" i="12"/>
  <c r="L30" i="12"/>
  <c r="N22" i="12"/>
  <c r="L22" i="12"/>
  <c r="P100" i="11"/>
  <c r="O100" i="11"/>
  <c r="M100" i="11"/>
  <c r="O96" i="11"/>
  <c r="M96" i="11"/>
  <c r="O92" i="11"/>
  <c r="M92" i="11"/>
  <c r="O88" i="11"/>
  <c r="M88" i="11"/>
  <c r="O84" i="11"/>
  <c r="M84" i="11"/>
  <c r="M80" i="11"/>
  <c r="O80" i="11"/>
  <c r="M76" i="11"/>
  <c r="O76" i="11"/>
  <c r="M72" i="11"/>
  <c r="O72" i="11"/>
  <c r="O68" i="11"/>
  <c r="M68" i="11"/>
  <c r="O64" i="11"/>
  <c r="M64" i="11"/>
  <c r="O60" i="11"/>
  <c r="M60" i="11"/>
  <c r="O56" i="11"/>
  <c r="M56" i="11"/>
  <c r="O52" i="11"/>
  <c r="M52" i="11"/>
  <c r="O48" i="11"/>
  <c r="M48" i="11"/>
  <c r="M44" i="11"/>
  <c r="P44" i="11"/>
  <c r="O44" i="11"/>
  <c r="Q44" i="11" s="1"/>
  <c r="M40" i="11"/>
  <c r="O40" i="11"/>
  <c r="M36" i="11"/>
  <c r="O36" i="11"/>
  <c r="O32" i="11"/>
  <c r="M32" i="11"/>
  <c r="O28" i="11"/>
  <c r="M28" i="11"/>
  <c r="O24" i="11"/>
  <c r="M24" i="11"/>
  <c r="O20" i="11"/>
  <c r="M20" i="11"/>
  <c r="O16" i="11"/>
  <c r="M16" i="11"/>
  <c r="O22" i="12"/>
  <c r="O18" i="12"/>
  <c r="P25" i="11"/>
  <c r="L25" i="11"/>
  <c r="K22" i="12"/>
  <c r="K23" i="9"/>
  <c r="K27" i="9"/>
  <c r="K26" i="8"/>
  <c r="L14" i="7"/>
  <c r="N14" i="7"/>
  <c r="L14" i="10"/>
  <c r="O14" i="10"/>
  <c r="O14" i="6"/>
  <c r="N14" i="6"/>
  <c r="L14" i="6"/>
  <c r="P101" i="11"/>
  <c r="O101" i="11"/>
  <c r="M97" i="11"/>
  <c r="P97" i="11"/>
  <c r="O93" i="11"/>
  <c r="M93" i="11"/>
  <c r="M85" i="11"/>
  <c r="O81" i="11"/>
  <c r="N81" i="11"/>
  <c r="O73" i="11"/>
  <c r="M73" i="11"/>
  <c r="O65" i="11"/>
  <c r="M65" i="11"/>
  <c r="M61" i="11"/>
  <c r="P61" i="11"/>
  <c r="O57" i="11"/>
  <c r="M53" i="11"/>
  <c r="P53" i="11"/>
  <c r="P49" i="11"/>
  <c r="O49" i="11"/>
  <c r="O45" i="11"/>
  <c r="N45" i="11"/>
  <c r="Q45" i="11" s="1"/>
  <c r="M41" i="11"/>
  <c r="P41" i="11"/>
  <c r="O37" i="11"/>
  <c r="N37" i="11"/>
  <c r="Q37" i="11" s="1"/>
  <c r="M33" i="11"/>
  <c r="M29" i="11"/>
  <c r="O25" i="11"/>
  <c r="N25" i="11"/>
  <c r="M21" i="11"/>
  <c r="P21" i="11"/>
  <c r="O17" i="11"/>
  <c r="L115" i="10"/>
  <c r="N115" i="10"/>
  <c r="O111" i="10"/>
  <c r="N111" i="10"/>
  <c r="L107" i="10"/>
  <c r="O107" i="10"/>
  <c r="P107" i="10" s="1"/>
  <c r="O103" i="10"/>
  <c r="N103" i="10"/>
  <c r="L99" i="10"/>
  <c r="O99" i="10"/>
  <c r="O95" i="10"/>
  <c r="P95" i="10" s="1"/>
  <c r="N95" i="10"/>
  <c r="L91" i="10"/>
  <c r="O91" i="10"/>
  <c r="O87" i="10"/>
  <c r="N87" i="10"/>
  <c r="P87" i="10" s="1"/>
  <c r="L83" i="10"/>
  <c r="O83" i="10"/>
  <c r="O79" i="10"/>
  <c r="N79" i="10"/>
  <c r="L75" i="10"/>
  <c r="O75" i="10"/>
  <c r="P75" i="10" s="1"/>
  <c r="O71" i="10"/>
  <c r="N71" i="10"/>
  <c r="P71" i="10" s="1"/>
  <c r="L67" i="10"/>
  <c r="O67" i="10"/>
  <c r="O63" i="10"/>
  <c r="N63" i="10"/>
  <c r="L59" i="10"/>
  <c r="O59" i="10"/>
  <c r="O55" i="10"/>
  <c r="N55" i="10"/>
  <c r="L51" i="10"/>
  <c r="O51" i="10"/>
  <c r="O47" i="10"/>
  <c r="N47" i="10"/>
  <c r="L43" i="10"/>
  <c r="O43" i="10"/>
  <c r="O39" i="10"/>
  <c r="P39" i="10"/>
  <c r="N39" i="10"/>
  <c r="L35" i="10"/>
  <c r="O35" i="10"/>
  <c r="O31" i="10"/>
  <c r="N31" i="10"/>
  <c r="L27" i="10"/>
  <c r="O27" i="10"/>
  <c r="O23" i="10"/>
  <c r="N23" i="10"/>
  <c r="L19" i="10"/>
  <c r="O19" i="10"/>
  <c r="O15" i="10"/>
  <c r="N15" i="10"/>
  <c r="O14" i="14"/>
  <c r="N14" i="10"/>
  <c r="L41" i="9"/>
  <c r="O41" i="9"/>
  <c r="N41" i="9"/>
  <c r="L37" i="9"/>
  <c r="O37" i="9"/>
  <c r="N37" i="9"/>
  <c r="L33" i="9"/>
  <c r="O33" i="9"/>
  <c r="N33" i="9"/>
  <c r="L29" i="9"/>
  <c r="L25" i="9"/>
  <c r="N25" i="9"/>
  <c r="O25" i="9"/>
  <c r="O21" i="9"/>
  <c r="N21" i="9"/>
  <c r="L21" i="9"/>
  <c r="O17" i="9"/>
  <c r="N17" i="9"/>
  <c r="L17" i="9"/>
  <c r="N47" i="8"/>
  <c r="L47" i="8"/>
  <c r="L43" i="8"/>
  <c r="O43" i="8"/>
  <c r="N43" i="8"/>
  <c r="N39" i="8"/>
  <c r="M39" i="8"/>
  <c r="L39" i="8"/>
  <c r="N35" i="8"/>
  <c r="L35" i="8"/>
  <c r="L31" i="8"/>
  <c r="N31" i="8"/>
  <c r="N27" i="8"/>
  <c r="L27" i="8"/>
  <c r="O27" i="8"/>
  <c r="O23" i="8"/>
  <c r="N23" i="8"/>
  <c r="L23" i="8"/>
  <c r="N19" i="8"/>
  <c r="M19" i="8"/>
  <c r="L19" i="8"/>
  <c r="O19" i="8"/>
  <c r="N15" i="8"/>
  <c r="L15" i="8"/>
  <c r="O15" i="8"/>
  <c r="L45" i="7"/>
  <c r="N45" i="7"/>
  <c r="O41" i="7"/>
  <c r="N41" i="7"/>
  <c r="L41" i="7"/>
  <c r="L33" i="7"/>
  <c r="O33" i="7"/>
  <c r="N33" i="7"/>
  <c r="O29" i="7"/>
  <c r="N29" i="7"/>
  <c r="L29" i="7"/>
  <c r="L25" i="7"/>
  <c r="O25" i="7"/>
  <c r="N25" i="7"/>
  <c r="O21" i="7"/>
  <c r="N21" i="7"/>
  <c r="L21" i="7"/>
  <c r="N17" i="7"/>
  <c r="L17" i="7"/>
  <c r="O17" i="7"/>
  <c r="L45" i="6"/>
  <c r="O45" i="6"/>
  <c r="N45" i="6"/>
  <c r="P45" i="6" s="1"/>
  <c r="O39" i="6"/>
  <c r="N39" i="6"/>
  <c r="L39" i="6"/>
  <c r="L35" i="6"/>
  <c r="O35" i="6"/>
  <c r="N35" i="6"/>
  <c r="O31" i="6"/>
  <c r="N31" i="6"/>
  <c r="L31" i="6"/>
  <c r="L27" i="6"/>
  <c r="O27" i="6"/>
  <c r="N27" i="6"/>
  <c r="O23" i="6"/>
  <c r="N23" i="6"/>
  <c r="L23" i="6"/>
  <c r="L19" i="6"/>
  <c r="O19" i="6"/>
  <c r="N19" i="6"/>
  <c r="O15" i="6"/>
  <c r="O46" i="6" s="1"/>
  <c r="H20" i="2" s="1"/>
  <c r="N15" i="6"/>
  <c r="L15" i="6"/>
  <c r="M14" i="10"/>
  <c r="M15" i="10"/>
  <c r="M19" i="10"/>
  <c r="P19" i="10" s="1"/>
  <c r="M23" i="10"/>
  <c r="M27" i="10"/>
  <c r="M35" i="10"/>
  <c r="M39" i="10"/>
  <c r="M43" i="10"/>
  <c r="P43" i="10" s="1"/>
  <c r="M47" i="10"/>
  <c r="M51" i="10"/>
  <c r="P51" i="10" s="1"/>
  <c r="M55" i="10"/>
  <c r="M67" i="10"/>
  <c r="M71" i="10"/>
  <c r="M75" i="10"/>
  <c r="M79" i="10"/>
  <c r="P79" i="10"/>
  <c r="M83" i="10"/>
  <c r="M87" i="10"/>
  <c r="M91" i="10"/>
  <c r="M95" i="10"/>
  <c r="M99" i="10"/>
  <c r="M103" i="10"/>
  <c r="M107" i="10"/>
  <c r="M111" i="10"/>
  <c r="M29" i="9"/>
  <c r="M37" i="9"/>
  <c r="M21" i="9"/>
  <c r="M17" i="7"/>
  <c r="P14" i="11"/>
  <c r="K24" i="5"/>
  <c r="M51" i="5"/>
  <c r="P51" i="5" s="1"/>
  <c r="K28" i="5"/>
  <c r="K39" i="5"/>
  <c r="K20" i="5"/>
  <c r="M31" i="5"/>
  <c r="P31" i="5"/>
  <c r="K31" i="5"/>
  <c r="K17" i="5"/>
  <c r="K29" i="5"/>
  <c r="K36" i="5"/>
  <c r="K40" i="5"/>
  <c r="K44" i="5"/>
  <c r="K48" i="5"/>
  <c r="N26" i="14"/>
  <c r="L28" i="14"/>
  <c r="N30" i="14"/>
  <c r="N34" i="14"/>
  <c r="Q34" i="14" s="1"/>
  <c r="N38" i="14"/>
  <c r="L40" i="14"/>
  <c r="N42" i="14"/>
  <c r="Q42" i="14" s="1"/>
  <c r="L44" i="14"/>
  <c r="N54" i="14"/>
  <c r="M31" i="12"/>
  <c r="P31" i="12" s="1"/>
  <c r="K31" i="12"/>
  <c r="M39" i="12"/>
  <c r="K39" i="12"/>
  <c r="M51" i="12"/>
  <c r="P51" i="12"/>
  <c r="K55" i="12"/>
  <c r="K15" i="12"/>
  <c r="L22" i="11"/>
  <c r="L38" i="11"/>
  <c r="N38" i="11"/>
  <c r="L54" i="11"/>
  <c r="N54" i="11"/>
  <c r="Q54" i="11" s="1"/>
  <c r="L66" i="11"/>
  <c r="N66" i="11"/>
  <c r="M41" i="8"/>
  <c r="P41" i="8" s="1"/>
  <c r="K41" i="8"/>
  <c r="L18" i="11"/>
  <c r="N18" i="11"/>
  <c r="Q18" i="11" s="1"/>
  <c r="L50" i="11"/>
  <c r="N50" i="11"/>
  <c r="Q50" i="11" s="1"/>
  <c r="L62" i="11"/>
  <c r="N62" i="11"/>
  <c r="L30" i="11"/>
  <c r="N30" i="11"/>
  <c r="Q30" i="11" s="1"/>
  <c r="N39" i="11"/>
  <c r="Q39" i="11" s="1"/>
  <c r="N89" i="11"/>
  <c r="Q89" i="11" s="1"/>
  <c r="L89" i="11"/>
  <c r="L98" i="11"/>
  <c r="N98" i="11"/>
  <c r="Q98" i="11" s="1"/>
  <c r="L42" i="11"/>
  <c r="N42" i="11"/>
  <c r="M16" i="10"/>
  <c r="M24" i="10"/>
  <c r="P24" i="10" s="1"/>
  <c r="M32" i="10"/>
  <c r="M40" i="10"/>
  <c r="P40" i="10" s="1"/>
  <c r="M48" i="10"/>
  <c r="P48" i="10" s="1"/>
  <c r="M56" i="10"/>
  <c r="P56" i="10" s="1"/>
  <c r="M64" i="10"/>
  <c r="P64" i="10" s="1"/>
  <c r="M80" i="10"/>
  <c r="M88" i="10"/>
  <c r="P88" i="10"/>
  <c r="M104" i="10"/>
  <c r="P104" i="10"/>
  <c r="K29" i="7"/>
  <c r="M29" i="7"/>
  <c r="K37" i="7"/>
  <c r="K25" i="9"/>
  <c r="M33" i="9"/>
  <c r="P33" i="9" s="1"/>
  <c r="K33" i="9"/>
  <c r="M42" i="9"/>
  <c r="K42" i="9"/>
  <c r="M17" i="9"/>
  <c r="P17" i="9"/>
  <c r="M24" i="8"/>
  <c r="P24" i="8" s="1"/>
  <c r="K24" i="8"/>
  <c r="N78" i="11"/>
  <c r="N94" i="11"/>
  <c r="K22" i="9"/>
  <c r="K42" i="8"/>
  <c r="M42" i="8"/>
  <c r="K29" i="8"/>
  <c r="M25" i="7"/>
  <c r="K41" i="7"/>
  <c r="M41" i="7"/>
  <c r="P41" i="7" s="1"/>
  <c r="K23" i="7"/>
  <c r="K35" i="7"/>
  <c r="M20" i="6"/>
  <c r="K20" i="6"/>
  <c r="M28" i="6"/>
  <c r="K28" i="6"/>
  <c r="M36" i="6"/>
  <c r="K36" i="6"/>
  <c r="K24" i="6"/>
  <c r="M32" i="6"/>
  <c r="K32" i="6"/>
  <c r="M40" i="6"/>
  <c r="P40" i="6" s="1"/>
  <c r="N14" i="9"/>
  <c r="N44" i="9" s="1"/>
  <c r="G23" i="2" s="1"/>
  <c r="L14" i="9"/>
  <c r="O114" i="10"/>
  <c r="N114" i="10"/>
  <c r="L114" i="10"/>
  <c r="O110" i="10"/>
  <c r="P110" i="10" s="1"/>
  <c r="N110" i="10"/>
  <c r="O106" i="10"/>
  <c r="N106" i="10"/>
  <c r="O102" i="10"/>
  <c r="N102" i="10"/>
  <c r="O98" i="10"/>
  <c r="P98" i="10" s="1"/>
  <c r="N98" i="10"/>
  <c r="O94" i="10"/>
  <c r="N94" i="10"/>
  <c r="P94" i="10" s="1"/>
  <c r="O90" i="10"/>
  <c r="N90" i="10"/>
  <c r="O86" i="10"/>
  <c r="N86" i="10"/>
  <c r="O82" i="10"/>
  <c r="N82" i="10"/>
  <c r="O78" i="10"/>
  <c r="N78" i="10"/>
  <c r="P78" i="10" s="1"/>
  <c r="O74" i="10"/>
  <c r="N74" i="10"/>
  <c r="O70" i="10"/>
  <c r="N70" i="10"/>
  <c r="O66" i="10"/>
  <c r="N66" i="10"/>
  <c r="O62" i="10"/>
  <c r="P62" i="10" s="1"/>
  <c r="N62" i="10"/>
  <c r="O58" i="10"/>
  <c r="N58" i="10"/>
  <c r="O54" i="10"/>
  <c r="N54" i="10"/>
  <c r="P54" i="10" s="1"/>
  <c r="O50" i="10"/>
  <c r="P50" i="10" s="1"/>
  <c r="N50" i="10"/>
  <c r="O46" i="10"/>
  <c r="N46" i="10"/>
  <c r="P46" i="10"/>
  <c r="O42" i="10"/>
  <c r="N42" i="10"/>
  <c r="O38" i="10"/>
  <c r="N38" i="10"/>
  <c r="O34" i="10"/>
  <c r="N34" i="10"/>
  <c r="P34" i="10" s="1"/>
  <c r="O30" i="10"/>
  <c r="N30" i="10"/>
  <c r="P30" i="10" s="1"/>
  <c r="O26" i="10"/>
  <c r="N26" i="10"/>
  <c r="O22" i="10"/>
  <c r="N22" i="10"/>
  <c r="N118" i="10" s="1"/>
  <c r="G24" i="2" s="1"/>
  <c r="O18" i="10"/>
  <c r="P18" i="10" s="1"/>
  <c r="N18" i="10"/>
  <c r="N14" i="13"/>
  <c r="O40" i="9"/>
  <c r="N40" i="9"/>
  <c r="O36" i="9"/>
  <c r="N36" i="9"/>
  <c r="P36" i="9" s="1"/>
  <c r="L36" i="9"/>
  <c r="O32" i="9"/>
  <c r="N32" i="9"/>
  <c r="L28" i="9"/>
  <c r="O28" i="9"/>
  <c r="P28" i="9"/>
  <c r="L24" i="9"/>
  <c r="O24" i="9"/>
  <c r="O20" i="9"/>
  <c r="N20" i="9"/>
  <c r="L16" i="9"/>
  <c r="L44" i="9"/>
  <c r="I23" i="2" s="1"/>
  <c r="O16" i="9"/>
  <c r="L50" i="8"/>
  <c r="O50" i="8"/>
  <c r="N50" i="8"/>
  <c r="M50" i="8"/>
  <c r="P50" i="8" s="1"/>
  <c r="O46" i="8"/>
  <c r="N46" i="8"/>
  <c r="O42" i="8"/>
  <c r="N42" i="8"/>
  <c r="L42" i="8"/>
  <c r="O38" i="8"/>
  <c r="N38" i="8"/>
  <c r="M38" i="8"/>
  <c r="L38" i="8"/>
  <c r="O34" i="8"/>
  <c r="N34" i="8"/>
  <c r="L34" i="8"/>
  <c r="N30" i="8"/>
  <c r="M30" i="8"/>
  <c r="L30" i="8"/>
  <c r="O30" i="8"/>
  <c r="P30" i="8" s="1"/>
  <c r="M26" i="8"/>
  <c r="P26" i="8" s="1"/>
  <c r="L26" i="8"/>
  <c r="O26" i="8"/>
  <c r="N26" i="8"/>
  <c r="L22" i="8"/>
  <c r="O22" i="8"/>
  <c r="N22" i="8"/>
  <c r="O18" i="8"/>
  <c r="O51" i="8"/>
  <c r="H22" i="2" s="1"/>
  <c r="N18" i="8"/>
  <c r="L18" i="8"/>
  <c r="O44" i="7"/>
  <c r="L44" i="7"/>
  <c r="N40" i="7"/>
  <c r="O40" i="7"/>
  <c r="L40" i="7"/>
  <c r="L36" i="7"/>
  <c r="N36" i="7"/>
  <c r="O36" i="7"/>
  <c r="N32" i="7"/>
  <c r="P32" i="7" s="1"/>
  <c r="L32" i="7"/>
  <c r="N28" i="7"/>
  <c r="O28" i="7"/>
  <c r="L28" i="7"/>
  <c r="L24" i="7"/>
  <c r="O24" i="7"/>
  <c r="N24" i="7"/>
  <c r="L20" i="7"/>
  <c r="O20" i="7"/>
  <c r="N20" i="7"/>
  <c r="L16" i="7"/>
  <c r="N16" i="7"/>
  <c r="O16" i="7"/>
  <c r="L44" i="6"/>
  <c r="O44" i="6"/>
  <c r="N44" i="6"/>
  <c r="M44" i="6"/>
  <c r="P44" i="6" s="1"/>
  <c r="L38" i="6"/>
  <c r="N38" i="6"/>
  <c r="M38" i="6"/>
  <c r="L34" i="6"/>
  <c r="N34" i="6"/>
  <c r="M34" i="6"/>
  <c r="P34" i="6" s="1"/>
  <c r="M30" i="6"/>
  <c r="P30" i="6" s="1"/>
  <c r="L30" i="6"/>
  <c r="O30" i="6"/>
  <c r="N30" i="6"/>
  <c r="L26" i="6"/>
  <c r="L46" i="6" s="1"/>
  <c r="I20" i="2" s="1"/>
  <c r="O26" i="6"/>
  <c r="N26" i="6"/>
  <c r="L22" i="6"/>
  <c r="O22" i="6"/>
  <c r="N22" i="6"/>
  <c r="M18" i="6"/>
  <c r="P18" i="6" s="1"/>
  <c r="L18" i="6"/>
  <c r="O18" i="6"/>
  <c r="N18" i="6"/>
  <c r="M28" i="9"/>
  <c r="M24" i="7"/>
  <c r="M20" i="9"/>
  <c r="P20" i="9" s="1"/>
  <c r="M18" i="10"/>
  <c r="M26" i="10"/>
  <c r="M30" i="10"/>
  <c r="M38" i="10"/>
  <c r="M42" i="10"/>
  <c r="M50" i="10"/>
  <c r="M54" i="10"/>
  <c r="M62" i="10"/>
  <c r="M66" i="10"/>
  <c r="M74" i="10"/>
  <c r="M78" i="10"/>
  <c r="M90" i="10"/>
  <c r="M98" i="10"/>
  <c r="M102" i="10"/>
  <c r="P102" i="10" s="1"/>
  <c r="M110" i="10"/>
  <c r="M114" i="10"/>
  <c r="P114" i="10" s="1"/>
  <c r="M40" i="9"/>
  <c r="P40" i="9"/>
  <c r="M16" i="7"/>
  <c r="P16" i="7" s="1"/>
  <c r="M20" i="7"/>
  <c r="M32" i="7"/>
  <c r="K14" i="6"/>
  <c r="M40" i="7"/>
  <c r="P40" i="7"/>
  <c r="M44" i="7"/>
  <c r="P44" i="7" s="1"/>
  <c r="O14" i="7"/>
  <c r="O14" i="11"/>
  <c r="M15" i="5"/>
  <c r="P15" i="5" s="1"/>
  <c r="M34" i="5"/>
  <c r="M46" i="5"/>
  <c r="M50" i="5"/>
  <c r="P50" i="5" s="1"/>
  <c r="M15" i="25"/>
  <c r="L15" i="14"/>
  <c r="L19" i="14"/>
  <c r="L23" i="14"/>
  <c r="L27" i="14"/>
  <c r="L35" i="14"/>
  <c r="L39" i="14"/>
  <c r="L43" i="14"/>
  <c r="N49" i="14"/>
  <c r="Q49" i="14" s="1"/>
  <c r="L51" i="14"/>
  <c r="K28" i="13"/>
  <c r="M28" i="13"/>
  <c r="P28" i="13" s="1"/>
  <c r="K36" i="13"/>
  <c r="M36" i="13"/>
  <c r="P36" i="13" s="1"/>
  <c r="M26" i="13"/>
  <c r="P26" i="13" s="1"/>
  <c r="K26" i="13"/>
  <c r="M34" i="13"/>
  <c r="K34" i="13"/>
  <c r="K16" i="13"/>
  <c r="M16" i="13"/>
  <c r="P16" i="13" s="1"/>
  <c r="K32" i="13"/>
  <c r="K40" i="13"/>
  <c r="M40" i="13"/>
  <c r="P40" i="13"/>
  <c r="K14" i="13"/>
  <c r="M22" i="13"/>
  <c r="P22" i="13" s="1"/>
  <c r="K22" i="13"/>
  <c r="K30" i="13"/>
  <c r="M38" i="13"/>
  <c r="K44" i="13"/>
  <c r="K42" i="13"/>
  <c r="K46" i="13"/>
  <c r="M52" i="13"/>
  <c r="M14" i="12"/>
  <c r="K16" i="12"/>
  <c r="M18" i="12"/>
  <c r="P18" i="12" s="1"/>
  <c r="M22" i="12"/>
  <c r="P22" i="12" s="1"/>
  <c r="K24" i="12"/>
  <c r="M30" i="12"/>
  <c r="K36" i="12"/>
  <c r="K44" i="12"/>
  <c r="K48" i="12"/>
  <c r="K52" i="12"/>
  <c r="K56" i="12"/>
  <c r="N24" i="11"/>
  <c r="N28" i="11"/>
  <c r="Q28" i="11" s="1"/>
  <c r="N40" i="11"/>
  <c r="Q40" i="11" s="1"/>
  <c r="N52" i="11"/>
  <c r="N72" i="11"/>
  <c r="Q72" i="11"/>
  <c r="N76" i="11"/>
  <c r="N84" i="11"/>
  <c r="N88" i="11"/>
  <c r="N96" i="11"/>
  <c r="Q96" i="11"/>
  <c r="N100" i="11"/>
  <c r="Q100" i="11"/>
  <c r="K16" i="9"/>
  <c r="M27" i="9"/>
  <c r="P27" i="9" s="1"/>
  <c r="M43" i="9"/>
  <c r="P43" i="9" s="1"/>
  <c r="M23" i="9"/>
  <c r="M39" i="9"/>
  <c r="K40" i="9"/>
  <c r="M48" i="8"/>
  <c r="P48" i="8" s="1"/>
  <c r="K48" i="8"/>
  <c r="K42" i="7"/>
  <c r="M42" i="7"/>
  <c r="K22" i="7"/>
  <c r="M22" i="7"/>
  <c r="M20" i="8"/>
  <c r="P20" i="8"/>
  <c r="K28" i="8"/>
  <c r="M36" i="8"/>
  <c r="K36" i="8"/>
  <c r="K43" i="8"/>
  <c r="M43" i="8"/>
  <c r="P43" i="8" s="1"/>
  <c r="M15" i="8"/>
  <c r="P15" i="8" s="1"/>
  <c r="M23" i="8"/>
  <c r="K46" i="7"/>
  <c r="M46" i="7"/>
  <c r="P46" i="7" s="1"/>
  <c r="M14" i="7"/>
  <c r="M15" i="7"/>
  <c r="P15" i="7" s="1"/>
  <c r="K15" i="7"/>
  <c r="K26" i="7"/>
  <c r="M26" i="7"/>
  <c r="K27" i="7"/>
  <c r="K48" i="7"/>
  <c r="M31" i="6"/>
  <c r="M19" i="6"/>
  <c r="K19" i="6"/>
  <c r="M35" i="6"/>
  <c r="P35" i="6" s="1"/>
  <c r="K35" i="6"/>
  <c r="M39" i="6"/>
  <c r="P39" i="6" s="1"/>
  <c r="K39" i="6"/>
  <c r="M27" i="6"/>
  <c r="M45" i="6"/>
  <c r="K45" i="6"/>
  <c r="N99" i="11"/>
  <c r="Q65" i="11"/>
  <c r="N41" i="14"/>
  <c r="Q41" i="14" s="1"/>
  <c r="Q54" i="14"/>
  <c r="N17" i="14"/>
  <c r="Q17" i="14" s="1"/>
  <c r="Q20" i="14"/>
  <c r="Q38" i="14"/>
  <c r="Q15" i="14"/>
  <c r="P30" i="13"/>
  <c r="P38" i="13"/>
  <c r="M21" i="12"/>
  <c r="P21" i="12"/>
  <c r="K45" i="12"/>
  <c r="M17" i="12"/>
  <c r="P17" i="12"/>
  <c r="M41" i="12"/>
  <c r="P41" i="12" s="1"/>
  <c r="K41" i="12"/>
  <c r="M49" i="12"/>
  <c r="P49" i="12"/>
  <c r="M37" i="12"/>
  <c r="P37" i="12" s="1"/>
  <c r="M25" i="12"/>
  <c r="P25" i="12" s="1"/>
  <c r="M57" i="12"/>
  <c r="P57" i="12" s="1"/>
  <c r="M33" i="12"/>
  <c r="P33" i="12" s="1"/>
  <c r="M34" i="12"/>
  <c r="P34" i="12" s="1"/>
  <c r="K49" i="12"/>
  <c r="K37" i="12"/>
  <c r="K25" i="12"/>
  <c r="N95" i="11"/>
  <c r="Q95" i="11" s="1"/>
  <c r="N91" i="11"/>
  <c r="Q91" i="11"/>
  <c r="N87" i="11"/>
  <c r="Q87" i="11" s="1"/>
  <c r="N55" i="11"/>
  <c r="Q55" i="11" s="1"/>
  <c r="L14" i="11"/>
  <c r="N59" i="11"/>
  <c r="Q59" i="11" s="1"/>
  <c r="N79" i="11"/>
  <c r="Q79" i="11" s="1"/>
  <c r="L59" i="11"/>
  <c r="Q42" i="11"/>
  <c r="Q62" i="11"/>
  <c r="Q99" i="11"/>
  <c r="Q66" i="11"/>
  <c r="P42" i="9"/>
  <c r="P34" i="9"/>
  <c r="P18" i="9"/>
  <c r="P23" i="8"/>
  <c r="P36" i="8"/>
  <c r="P42" i="7"/>
  <c r="P23" i="7"/>
  <c r="P26" i="7"/>
  <c r="P14" i="6"/>
  <c r="P19" i="6"/>
  <c r="P27" i="6"/>
  <c r="O19" i="13"/>
  <c r="P33" i="14"/>
  <c r="N33" i="14"/>
  <c r="Q33" i="14" s="1"/>
  <c r="P47" i="11"/>
  <c r="P30" i="7"/>
  <c r="O23" i="13"/>
  <c r="P23" i="13" s="1"/>
  <c r="P14" i="10"/>
  <c r="O31" i="8"/>
  <c r="Q35" i="14"/>
  <c r="P16" i="9"/>
  <c r="Q27" i="14"/>
  <c r="P91" i="10"/>
  <c r="P38" i="9"/>
  <c r="M92" i="14"/>
  <c r="I28" i="2" s="1"/>
  <c r="M105" i="10"/>
  <c r="O105" i="10"/>
  <c r="K31" i="7"/>
  <c r="O31" i="7"/>
  <c r="O21" i="10"/>
  <c r="M21" i="10"/>
  <c r="P21" i="10" s="1"/>
  <c r="O69" i="10"/>
  <c r="M69" i="10"/>
  <c r="N31" i="11"/>
  <c r="P31" i="11"/>
  <c r="Q31" i="11" s="1"/>
  <c r="P23" i="11"/>
  <c r="O27" i="13"/>
  <c r="M27" i="13"/>
  <c r="P25" i="14"/>
  <c r="P99" i="10"/>
  <c r="P83" i="10"/>
  <c r="O34" i="6"/>
  <c r="K38" i="6"/>
  <c r="O38" i="6"/>
  <c r="P38" i="6"/>
  <c r="O50" i="12"/>
  <c r="O47" i="8"/>
  <c r="O35" i="8"/>
  <c r="P56" i="11"/>
  <c r="O97" i="10"/>
  <c r="M97" i="10"/>
  <c r="L88" i="11"/>
  <c r="P88" i="11"/>
  <c r="L24" i="11"/>
  <c r="P24" i="11"/>
  <c r="Q24" i="11" s="1"/>
  <c r="O20" i="10"/>
  <c r="P48" i="11"/>
  <c r="O14" i="8"/>
  <c r="N19" i="11"/>
  <c r="M31" i="13"/>
  <c r="K31" i="13"/>
  <c r="P111" i="10"/>
  <c r="L32" i="11"/>
  <c r="P32" i="11"/>
  <c r="L52" i="11"/>
  <c r="P52" i="11"/>
  <c r="L29" i="11"/>
  <c r="P29" i="11"/>
  <c r="K39" i="8"/>
  <c r="O39" i="8"/>
  <c r="P39" i="8"/>
  <c r="O77" i="10"/>
  <c r="K25" i="8"/>
  <c r="O25" i="8"/>
  <c r="P25" i="8"/>
  <c r="K17" i="8"/>
  <c r="O17" i="8"/>
  <c r="P17" i="8" s="1"/>
  <c r="P33" i="8"/>
  <c r="P28" i="6"/>
  <c r="N71" i="11"/>
  <c r="P71" i="11"/>
  <c r="M35" i="13"/>
  <c r="M51" i="13"/>
  <c r="P48" i="14"/>
  <c r="L48" i="14"/>
  <c r="P32" i="14"/>
  <c r="L32" i="14"/>
  <c r="P24" i="14"/>
  <c r="P92" i="14" s="1"/>
  <c r="H28" i="2" s="1"/>
  <c r="Q24" i="14"/>
  <c r="P16" i="14"/>
  <c r="L16" i="14"/>
  <c r="K45" i="7"/>
  <c r="O45" i="7"/>
  <c r="P45" i="7"/>
  <c r="L84" i="11"/>
  <c r="P84" i="11"/>
  <c r="Q84" i="11"/>
  <c r="O16" i="6"/>
  <c r="Q94" i="11"/>
  <c r="Q26" i="14"/>
  <c r="O30" i="12"/>
  <c r="P30" i="12" s="1"/>
  <c r="P92" i="11"/>
  <c r="L17" i="11"/>
  <c r="P17" i="11"/>
  <c r="Q17" i="11"/>
  <c r="K29" i="9"/>
  <c r="O29" i="9"/>
  <c r="P80" i="11"/>
  <c r="O42" i="12"/>
  <c r="P42" i="12" s="1"/>
  <c r="L28" i="11"/>
  <c r="P28" i="11"/>
  <c r="O28" i="10"/>
  <c r="N63" i="11"/>
  <c r="P63" i="11"/>
  <c r="N35" i="11"/>
  <c r="P35" i="11"/>
  <c r="O37" i="10"/>
  <c r="P37" i="10" s="1"/>
  <c r="O53" i="10"/>
  <c r="P53" i="10"/>
  <c r="P51" i="11"/>
  <c r="N51" i="11"/>
  <c r="Q51" i="11"/>
  <c r="N75" i="11"/>
  <c r="P75" i="11"/>
  <c r="L64" i="11"/>
  <c r="P64" i="11"/>
  <c r="Q64" i="11"/>
  <c r="L36" i="11"/>
  <c r="P36" i="11"/>
  <c r="O46" i="12"/>
  <c r="O49" i="10"/>
  <c r="O81" i="10"/>
  <c r="P81" i="10"/>
  <c r="P15" i="11"/>
  <c r="O29" i="13"/>
  <c r="K21" i="13"/>
  <c r="O21" i="13"/>
  <c r="O84" i="10"/>
  <c r="L76" i="11"/>
  <c r="P76" i="11"/>
  <c r="Q76" i="11"/>
  <c r="P60" i="11"/>
  <c r="P37" i="8"/>
  <c r="L14" i="14"/>
  <c r="P14" i="14"/>
  <c r="P16" i="10"/>
  <c r="P68" i="11"/>
  <c r="O38" i="12"/>
  <c r="O89" i="10"/>
  <c r="P89" i="10" s="1"/>
  <c r="P39" i="12"/>
  <c r="O17" i="13"/>
  <c r="O53" i="13" s="1"/>
  <c r="H27" i="2" s="1"/>
  <c r="O115" i="10"/>
  <c r="P115" i="10" s="1"/>
  <c r="L72" i="11"/>
  <c r="P72" i="11"/>
  <c r="P20" i="11"/>
  <c r="O54" i="12"/>
  <c r="O57" i="10"/>
  <c r="P85" i="11"/>
  <c r="K15" i="13"/>
  <c r="P96" i="11"/>
  <c r="K37" i="6"/>
  <c r="O37" i="6"/>
  <c r="P37" i="6" s="1"/>
  <c r="O65" i="10"/>
  <c r="P65" i="10" s="1"/>
  <c r="O34" i="12"/>
  <c r="K52" i="13"/>
  <c r="O52" i="13"/>
  <c r="O16" i="8"/>
  <c r="P16" i="8" s="1"/>
  <c r="K16" i="8"/>
  <c r="K31" i="9"/>
  <c r="O31" i="9"/>
  <c r="P31" i="9"/>
  <c r="O33" i="10"/>
  <c r="K43" i="9"/>
  <c r="O43" i="9"/>
  <c r="O35" i="9"/>
  <c r="P35" i="9" s="1"/>
  <c r="P35" i="10"/>
  <c r="O39" i="9"/>
  <c r="P39" i="9"/>
  <c r="K43" i="6"/>
  <c r="O43" i="6"/>
  <c r="K29" i="6"/>
  <c r="O29" i="6"/>
  <c r="P29" i="6" s="1"/>
  <c r="O73" i="10"/>
  <c r="P73" i="10"/>
  <c r="O41" i="10"/>
  <c r="P41" i="10" s="1"/>
  <c r="K17" i="12"/>
  <c r="P19" i="8"/>
  <c r="L53" i="14"/>
  <c r="L38" i="14"/>
  <c r="K27" i="13"/>
  <c r="L39" i="11"/>
  <c r="L86" i="11"/>
  <c r="L83" i="11"/>
  <c r="L22" i="14"/>
  <c r="L45" i="14"/>
  <c r="L30" i="14"/>
  <c r="L42" i="14"/>
  <c r="K19" i="13"/>
  <c r="K26" i="5"/>
  <c r="K23" i="5"/>
  <c r="P17" i="7"/>
  <c r="P55" i="10"/>
  <c r="P23" i="10"/>
  <c r="L99" i="11"/>
  <c r="P90" i="10"/>
  <c r="P20" i="6"/>
  <c r="Q101" i="11"/>
  <c r="K18" i="9"/>
  <c r="L94" i="11"/>
  <c r="L71" i="11"/>
  <c r="L31" i="11"/>
  <c r="K38" i="7"/>
  <c r="K41" i="5"/>
  <c r="K38" i="5"/>
  <c r="K15" i="25"/>
  <c r="K16" i="25"/>
  <c r="K53" i="5"/>
  <c r="K50" i="5"/>
  <c r="P66" i="10"/>
  <c r="P16" i="11"/>
  <c r="K40" i="8"/>
  <c r="O40" i="8"/>
  <c r="P40" i="8"/>
  <c r="K33" i="6"/>
  <c r="L49" i="14"/>
  <c r="L34" i="14"/>
  <c r="K38" i="9"/>
  <c r="O113" i="10"/>
  <c r="O68" i="10"/>
  <c r="P68" i="10"/>
  <c r="O52" i="10"/>
  <c r="L40" i="11"/>
  <c r="L35" i="11"/>
  <c r="K35" i="13"/>
  <c r="O35" i="13"/>
  <c r="P35" i="13" s="1"/>
  <c r="L54" i="14"/>
  <c r="L37" i="14"/>
  <c r="K22" i="5"/>
  <c r="K19" i="5"/>
  <c r="K37" i="5"/>
  <c r="K34" i="5"/>
  <c r="O21" i="8"/>
  <c r="P21" i="8" s="1"/>
  <c r="O108" i="10"/>
  <c r="P108" i="10" s="1"/>
  <c r="O92" i="10"/>
  <c r="P92" i="10" s="1"/>
  <c r="K30" i="7"/>
  <c r="L95" i="11"/>
  <c r="L78" i="11"/>
  <c r="L74" i="11"/>
  <c r="L67" i="11"/>
  <c r="L46" i="14"/>
  <c r="L26" i="14"/>
  <c r="L18" i="14"/>
  <c r="L41" i="14"/>
  <c r="O101" i="10"/>
  <c r="L87" i="11"/>
  <c r="L55" i="11"/>
  <c r="L47" i="11"/>
  <c r="K33" i="5"/>
  <c r="K42" i="5"/>
  <c r="K18" i="5"/>
  <c r="K15" i="5"/>
  <c r="K54" i="5"/>
  <c r="K27" i="5"/>
  <c r="Q22" i="11"/>
  <c r="O25" i="13"/>
  <c r="K32" i="8"/>
  <c r="O32" i="8"/>
  <c r="K34" i="9"/>
  <c r="K26" i="9"/>
  <c r="L33" i="14"/>
  <c r="O76" i="10"/>
  <c r="P76" i="10"/>
  <c r="O60" i="10"/>
  <c r="P60" i="10" s="1"/>
  <c r="O44" i="10"/>
  <c r="P44" i="10" s="1"/>
  <c r="K43" i="13"/>
  <c r="O43" i="13"/>
  <c r="P43" i="13"/>
  <c r="K39" i="13"/>
  <c r="O39" i="13"/>
  <c r="K49" i="5"/>
  <c r="K46" i="5"/>
  <c r="O30" i="9"/>
  <c r="K30" i="9"/>
  <c r="O100" i="10"/>
  <c r="P100" i="10"/>
  <c r="O109" i="10"/>
  <c r="O93" i="10"/>
  <c r="P93" i="10"/>
  <c r="K14" i="12"/>
  <c r="P42" i="8"/>
  <c r="K14" i="25"/>
  <c r="K14" i="5"/>
  <c r="P29" i="7"/>
  <c r="P37" i="9"/>
  <c r="P27" i="10"/>
  <c r="P25" i="7"/>
  <c r="P38" i="10"/>
  <c r="P20" i="7"/>
  <c r="P42" i="10"/>
  <c r="P26" i="10"/>
  <c r="Q14" i="11"/>
  <c r="P14" i="13"/>
  <c r="P14" i="12"/>
  <c r="P69" i="10"/>
  <c r="Q47" i="11"/>
  <c r="P105" i="10"/>
  <c r="L75" i="11"/>
  <c r="L25" i="14"/>
  <c r="O31" i="13"/>
  <c r="P31" i="13"/>
  <c r="L63" i="11"/>
  <c r="O47" i="13"/>
  <c r="L51" i="11"/>
  <c r="K14" i="8"/>
  <c r="O17" i="10"/>
  <c r="O118" i="10" s="1"/>
  <c r="H24" i="2" s="1"/>
  <c r="P19" i="11"/>
  <c r="Q19" i="11"/>
  <c r="L19" i="11"/>
  <c r="Q71" i="11"/>
  <c r="O51" i="13"/>
  <c r="P51" i="13"/>
  <c r="K51" i="13"/>
  <c r="Q75" i="11"/>
  <c r="Q63" i="11"/>
  <c r="P30" i="9"/>
  <c r="P25" i="13"/>
  <c r="O18" i="25"/>
  <c r="H17" i="2" s="1"/>
  <c r="D1" i="10"/>
  <c r="B18" i="2"/>
  <c r="B19" i="2"/>
  <c r="D1" i="5"/>
  <c r="B21" i="2"/>
  <c r="D1" i="7"/>
  <c r="B24" i="2"/>
  <c r="B20" i="2"/>
  <c r="D1" i="6"/>
  <c r="B22" i="2"/>
  <c r="D1" i="8"/>
  <c r="B25" i="2"/>
  <c r="D1" i="11"/>
  <c r="B26" i="2"/>
  <c r="D1" i="12"/>
  <c r="B23" i="2"/>
  <c r="D1" i="9"/>
  <c r="B28" i="2"/>
  <c r="D1" i="14"/>
  <c r="B27" i="2"/>
  <c r="D1" i="13"/>
  <c r="H15" i="3"/>
  <c r="M15" i="3" s="1"/>
  <c r="N36" i="3"/>
  <c r="L36" i="3"/>
  <c r="H36" i="3"/>
  <c r="M36" i="3"/>
  <c r="P36" i="3" s="1"/>
  <c r="N35" i="3"/>
  <c r="L35" i="3"/>
  <c r="H35" i="3"/>
  <c r="M35" i="3" s="1"/>
  <c r="P35" i="3" s="1"/>
  <c r="N34" i="3"/>
  <c r="L34" i="3"/>
  <c r="H34" i="3"/>
  <c r="M34" i="3" s="1"/>
  <c r="P34" i="3" s="1"/>
  <c r="K34" i="3"/>
  <c r="N33" i="3"/>
  <c r="L33" i="3"/>
  <c r="H33" i="3"/>
  <c r="M33" i="3" s="1"/>
  <c r="P33" i="3"/>
  <c r="N32" i="3"/>
  <c r="L32" i="3"/>
  <c r="H32" i="3"/>
  <c r="M32" i="3"/>
  <c r="N31" i="3"/>
  <c r="L31" i="3"/>
  <c r="H31" i="3"/>
  <c r="M31" i="3" s="1"/>
  <c r="P31" i="3" s="1"/>
  <c r="K31" i="3"/>
  <c r="N30" i="3"/>
  <c r="L30" i="3"/>
  <c r="H30" i="3"/>
  <c r="N29" i="3"/>
  <c r="L29" i="3"/>
  <c r="H29" i="3"/>
  <c r="M29" i="3" s="1"/>
  <c r="P29" i="3" s="1"/>
  <c r="N28" i="3"/>
  <c r="L28" i="3"/>
  <c r="H28" i="3"/>
  <c r="M28" i="3" s="1"/>
  <c r="P28" i="3" s="1"/>
  <c r="K28" i="3"/>
  <c r="N27" i="3"/>
  <c r="L27" i="3"/>
  <c r="H27" i="3"/>
  <c r="K27" i="3" s="1"/>
  <c r="N26" i="3"/>
  <c r="P26" i="3" s="1"/>
  <c r="L26" i="3"/>
  <c r="H26" i="3"/>
  <c r="N25" i="3"/>
  <c r="L25" i="3"/>
  <c r="H25" i="3"/>
  <c r="K25" i="3" s="1"/>
  <c r="M25" i="3"/>
  <c r="P25" i="3"/>
  <c r="N24" i="3"/>
  <c r="L24" i="3"/>
  <c r="H24" i="3"/>
  <c r="N23" i="3"/>
  <c r="L23" i="3"/>
  <c r="H23" i="3"/>
  <c r="K23" i="3" s="1"/>
  <c r="N22" i="3"/>
  <c r="L22" i="3"/>
  <c r="H22" i="3"/>
  <c r="K22" i="3"/>
  <c r="N21" i="3"/>
  <c r="L21" i="3"/>
  <c r="H21" i="3"/>
  <c r="M21" i="3"/>
  <c r="P21" i="3" s="1"/>
  <c r="N20" i="3"/>
  <c r="L20" i="3"/>
  <c r="H20" i="3"/>
  <c r="M20" i="3" s="1"/>
  <c r="P20" i="3" s="1"/>
  <c r="N19" i="3"/>
  <c r="L19" i="3"/>
  <c r="H19" i="3"/>
  <c r="K19" i="3" s="1"/>
  <c r="M19" i="3"/>
  <c r="P19" i="3" s="1"/>
  <c r="N18" i="3"/>
  <c r="L18" i="3"/>
  <c r="H18" i="3"/>
  <c r="K18" i="3"/>
  <c r="N17" i="3"/>
  <c r="L17" i="3"/>
  <c r="H17" i="3"/>
  <c r="M17" i="3" s="1"/>
  <c r="P17" i="3" s="1"/>
  <c r="N16" i="3"/>
  <c r="L16" i="3"/>
  <c r="L37" i="3" s="1"/>
  <c r="I16" i="2" s="1"/>
  <c r="H16" i="3"/>
  <c r="N15" i="3"/>
  <c r="N37" i="3" s="1"/>
  <c r="G16" i="2" s="1"/>
  <c r="L15" i="3"/>
  <c r="O16" i="3"/>
  <c r="O17" i="3"/>
  <c r="M18" i="3"/>
  <c r="O18" i="3"/>
  <c r="O19" i="3"/>
  <c r="O20" i="3"/>
  <c r="O21" i="3"/>
  <c r="M22" i="3"/>
  <c r="O22" i="3"/>
  <c r="P22" i="3" s="1"/>
  <c r="O23" i="3"/>
  <c r="O24" i="3"/>
  <c r="O25" i="3"/>
  <c r="M26" i="3"/>
  <c r="O26" i="3"/>
  <c r="O27" i="3"/>
  <c r="O28" i="3"/>
  <c r="O29" i="3"/>
  <c r="M30" i="3"/>
  <c r="O30" i="3"/>
  <c r="P30" i="3" s="1"/>
  <c r="O31" i="3"/>
  <c r="O32" i="3"/>
  <c r="O33" i="3"/>
  <c r="O34" i="3"/>
  <c r="O35" i="3"/>
  <c r="O36" i="3"/>
  <c r="O15" i="3"/>
  <c r="O37" i="3" s="1"/>
  <c r="H16" i="2" s="1"/>
  <c r="M16" i="3"/>
  <c r="P16" i="3" s="1"/>
  <c r="M24" i="3"/>
  <c r="P24" i="3"/>
  <c r="P18" i="3"/>
  <c r="K26" i="3"/>
  <c r="K30" i="3"/>
  <c r="K36" i="3"/>
  <c r="K24" i="3"/>
  <c r="K16" i="3"/>
  <c r="D1" i="3"/>
  <c r="N33" i="11"/>
  <c r="Q33" i="11"/>
  <c r="L33" i="11"/>
  <c r="M33" i="7"/>
  <c r="P33" i="7"/>
  <c r="K33" i="7"/>
  <c r="N28" i="27"/>
  <c r="O28" i="27"/>
  <c r="L28" i="27"/>
  <c r="K21" i="3"/>
  <c r="N51" i="8"/>
  <c r="G22" i="2"/>
  <c r="D7" i="11"/>
  <c r="D7" i="5"/>
  <c r="D7" i="3"/>
  <c r="D7" i="10"/>
  <c r="D7" i="9"/>
  <c r="D7" i="25"/>
  <c r="D7" i="8"/>
  <c r="D7" i="14"/>
  <c r="D7" i="7"/>
  <c r="D7" i="13"/>
  <c r="D7" i="12"/>
  <c r="M18" i="28"/>
  <c r="K18" i="28"/>
  <c r="K33" i="3"/>
  <c r="L24" i="14"/>
  <c r="K47" i="13"/>
  <c r="M30" i="5"/>
  <c r="P30" i="5"/>
  <c r="M14" i="9"/>
  <c r="K33" i="8"/>
  <c r="L34" i="11"/>
  <c r="M47" i="5"/>
  <c r="P47" i="5" s="1"/>
  <c r="P14" i="8"/>
  <c r="L118" i="10"/>
  <c r="I24" i="2"/>
  <c r="D8" i="12"/>
  <c r="D8" i="5"/>
  <c r="D8" i="13"/>
  <c r="D8" i="10"/>
  <c r="D8" i="9"/>
  <c r="D8" i="6"/>
  <c r="K16" i="5"/>
  <c r="M19" i="9"/>
  <c r="P19" i="9"/>
  <c r="K19" i="9"/>
  <c r="M39" i="7"/>
  <c r="P39" i="7" s="1"/>
  <c r="K21" i="6"/>
  <c r="N36" i="14"/>
  <c r="Q36" i="14" s="1"/>
  <c r="L36" i="14"/>
  <c r="K20" i="13"/>
  <c r="M20" i="13"/>
  <c r="P20" i="13"/>
  <c r="M32" i="12"/>
  <c r="P32" i="12" s="1"/>
  <c r="K32" i="12"/>
  <c r="M20" i="12"/>
  <c r="K20" i="12"/>
  <c r="N82" i="11"/>
  <c r="Q82" i="11"/>
  <c r="L82" i="11"/>
  <c r="L46" i="11"/>
  <c r="M24" i="9"/>
  <c r="P24" i="9"/>
  <c r="K24" i="9"/>
  <c r="K36" i="7"/>
  <c r="M36" i="7"/>
  <c r="P36" i="7" s="1"/>
  <c r="K28" i="7"/>
  <c r="M28" i="7"/>
  <c r="P28" i="7"/>
  <c r="M17" i="6"/>
  <c r="P17" i="6"/>
  <c r="K17" i="6"/>
  <c r="P43" i="6"/>
  <c r="P21" i="9"/>
  <c r="P34" i="13"/>
  <c r="K17" i="13"/>
  <c r="L57" i="11"/>
  <c r="K46" i="8"/>
  <c r="M46" i="8"/>
  <c r="P46" i="8"/>
  <c r="M18" i="13"/>
  <c r="P18" i="13" s="1"/>
  <c r="K18" i="13"/>
  <c r="L68" i="11"/>
  <c r="N68" i="11"/>
  <c r="Q68" i="11"/>
  <c r="N56" i="11"/>
  <c r="Q56" i="11"/>
  <c r="L56" i="11"/>
  <c r="L44" i="11"/>
  <c r="N44" i="11"/>
  <c r="Q32" i="11"/>
  <c r="L20" i="11"/>
  <c r="N20" i="11"/>
  <c r="Q20" i="11" s="1"/>
  <c r="K36" i="9"/>
  <c r="M36" i="9"/>
  <c r="P22" i="9"/>
  <c r="K44" i="8"/>
  <c r="M44" i="8"/>
  <c r="P44" i="8"/>
  <c r="M43" i="7"/>
  <c r="K43" i="7"/>
  <c r="K34" i="7"/>
  <c r="M34" i="7"/>
  <c r="P34" i="7"/>
  <c r="D7" i="6"/>
  <c r="K81" i="10"/>
  <c r="K86" i="10"/>
  <c r="M86" i="10"/>
  <c r="P86" i="10" s="1"/>
  <c r="M48" i="28"/>
  <c r="P48" i="28"/>
  <c r="K48" i="28"/>
  <c r="M52" i="5"/>
  <c r="K52" i="5"/>
  <c r="K41" i="13"/>
  <c r="M41" i="13"/>
  <c r="P41" i="13"/>
  <c r="K41" i="9"/>
  <c r="M41" i="9"/>
  <c r="P41" i="9" s="1"/>
  <c r="K17" i="3"/>
  <c r="P102" i="11"/>
  <c r="H25" i="2" s="1"/>
  <c r="K32" i="3"/>
  <c r="O44" i="9"/>
  <c r="H23" i="2"/>
  <c r="P14" i="7"/>
  <c r="K23" i="13"/>
  <c r="K42" i="12"/>
  <c r="P15" i="25"/>
  <c r="Q38" i="11"/>
  <c r="M27" i="12"/>
  <c r="P27" i="12"/>
  <c r="K17" i="25"/>
  <c r="M17" i="25"/>
  <c r="P17" i="25" s="1"/>
  <c r="P37" i="13"/>
  <c r="M23" i="12"/>
  <c r="K23" i="12"/>
  <c r="K47" i="12"/>
  <c r="M47" i="12"/>
  <c r="P47" i="12"/>
  <c r="N53" i="11"/>
  <c r="Q53" i="11" s="1"/>
  <c r="L53" i="11"/>
  <c r="M31" i="8"/>
  <c r="P31" i="8"/>
  <c r="K31" i="8"/>
  <c r="K21" i="7"/>
  <c r="M21" i="7"/>
  <c r="P21" i="7"/>
  <c r="E35" i="7"/>
  <c r="L34" i="7"/>
  <c r="O34" i="7"/>
  <c r="N34" i="7"/>
  <c r="K63" i="10"/>
  <c r="M63" i="10"/>
  <c r="P63" i="10"/>
  <c r="M113" i="10"/>
  <c r="P113" i="10"/>
  <c r="O26" i="12"/>
  <c r="P26" i="12" s="1"/>
  <c r="M26" i="12"/>
  <c r="N26" i="12"/>
  <c r="L29" i="28"/>
  <c r="N29" i="28"/>
  <c r="P29" i="28" s="1"/>
  <c r="O29" i="28"/>
  <c r="N31" i="28"/>
  <c r="P31" i="28" s="1"/>
  <c r="O31" i="28"/>
  <c r="L31" i="28"/>
  <c r="Q39" i="14"/>
  <c r="A124" i="10"/>
  <c r="P10" i="10"/>
  <c r="A24" i="25"/>
  <c r="P10" i="25"/>
  <c r="A50" i="9"/>
  <c r="P10" i="9"/>
  <c r="A61" i="5"/>
  <c r="P10" i="5"/>
  <c r="A52" i="6"/>
  <c r="P10" i="6"/>
  <c r="A64" i="12"/>
  <c r="P10" i="12"/>
  <c r="A43" i="3"/>
  <c r="P10" i="3"/>
  <c r="A55" i="7"/>
  <c r="P10" i="7" s="1"/>
  <c r="A59" i="13"/>
  <c r="P10" i="13"/>
  <c r="K58" i="10"/>
  <c r="M58" i="10"/>
  <c r="P58" i="10"/>
  <c r="M31" i="28"/>
  <c r="K31" i="28"/>
  <c r="M27" i="27"/>
  <c r="P27" i="27" s="1"/>
  <c r="K27" i="27"/>
  <c r="K59" i="10"/>
  <c r="M59" i="10"/>
  <c r="P59" i="10"/>
  <c r="M15" i="26"/>
  <c r="F15" i="29" s="1"/>
  <c r="F16" i="29" s="1"/>
  <c r="P14" i="26"/>
  <c r="P15" i="26"/>
  <c r="N9" i="26" s="1"/>
  <c r="M26" i="28"/>
  <c r="P26" i="28"/>
  <c r="K26" i="28"/>
  <c r="N29" i="14"/>
  <c r="Q37" i="14"/>
  <c r="N36" i="5"/>
  <c r="P36" i="5"/>
  <c r="M30" i="28"/>
  <c r="L30" i="28"/>
  <c r="N30" i="28"/>
  <c r="O30" i="28"/>
  <c r="P30" i="28" s="1"/>
  <c r="K32" i="5"/>
  <c r="M32" i="5"/>
  <c r="P32" i="5"/>
  <c r="P49" i="5"/>
  <c r="A57" i="8"/>
  <c r="P10" i="8"/>
  <c r="K14" i="26"/>
  <c r="M23" i="28"/>
  <c r="P23" i="28"/>
  <c r="K23" i="28"/>
  <c r="C59" i="28"/>
  <c r="C60" i="27"/>
  <c r="C26" i="25"/>
  <c r="C54" i="6"/>
  <c r="C59" i="8"/>
  <c r="C126" i="10"/>
  <c r="C66" i="12"/>
  <c r="C100" i="14"/>
  <c r="C30" i="29"/>
  <c r="N34" i="28"/>
  <c r="P42" i="28"/>
  <c r="K28" i="28"/>
  <c r="C18" i="26"/>
  <c r="C55" i="27"/>
  <c r="M33" i="28"/>
  <c r="K34" i="28"/>
  <c r="M34" i="28"/>
  <c r="K40" i="28"/>
  <c r="K42" i="28"/>
  <c r="D5" i="6"/>
  <c r="D5" i="13"/>
  <c r="E19" i="5"/>
  <c r="O19" i="5" s="1"/>
  <c r="E21" i="5"/>
  <c r="E26" i="5" s="1"/>
  <c r="P14" i="28"/>
  <c r="P15" i="28"/>
  <c r="K36" i="28"/>
  <c r="P18" i="27"/>
  <c r="L18" i="27"/>
  <c r="O27" i="27"/>
  <c r="E29" i="27"/>
  <c r="N29" i="27" s="1"/>
  <c r="L31" i="27"/>
  <c r="L32" i="5"/>
  <c r="L27" i="28"/>
  <c r="E28" i="28"/>
  <c r="M28" i="28" s="1"/>
  <c r="O32" i="28"/>
  <c r="N27" i="27"/>
  <c r="O18" i="27"/>
  <c r="E30" i="27"/>
  <c r="O30" i="27" s="1"/>
  <c r="O31" i="27"/>
  <c r="L32" i="27"/>
  <c r="E33" i="27"/>
  <c r="M33" i="27" s="1"/>
  <c r="P33" i="27" s="1"/>
  <c r="N31" i="27"/>
  <c r="L27" i="27"/>
  <c r="O32" i="27"/>
  <c r="C23" i="26"/>
  <c r="D8" i="3"/>
  <c r="D8" i="7"/>
  <c r="D8" i="11"/>
  <c r="D8" i="25"/>
  <c r="D8" i="8"/>
  <c r="Q29" i="14"/>
  <c r="N35" i="7"/>
  <c r="O35" i="7"/>
  <c r="L35" i="7"/>
  <c r="P18" i="28"/>
  <c r="P14" i="9"/>
  <c r="L33" i="27"/>
  <c r="N33" i="27"/>
  <c r="O33" i="27"/>
  <c r="E23" i="5"/>
  <c r="N23" i="5" s="1"/>
  <c r="O21" i="5"/>
  <c r="M18" i="25"/>
  <c r="F17" i="2" s="1"/>
  <c r="N28" i="28"/>
  <c r="N19" i="5"/>
  <c r="L19" i="5"/>
  <c r="M29" i="27"/>
  <c r="P29" i="27" s="1"/>
  <c r="O29" i="27"/>
  <c r="M30" i="27"/>
  <c r="N30" i="27"/>
  <c r="P30" i="27" s="1"/>
  <c r="M35" i="7"/>
  <c r="P35" i="7" s="1"/>
  <c r="P20" i="12"/>
  <c r="P33" i="28" l="1"/>
  <c r="O52" i="27"/>
  <c r="O40" i="5"/>
  <c r="N40" i="5"/>
  <c r="M40" i="5"/>
  <c r="L40" i="5"/>
  <c r="O26" i="5"/>
  <c r="M26" i="5"/>
  <c r="P26" i="5" s="1"/>
  <c r="E27" i="5"/>
  <c r="N26" i="5"/>
  <c r="E28" i="5"/>
  <c r="L26" i="5"/>
  <c r="P18" i="25"/>
  <c r="P19" i="13"/>
  <c r="P53" i="13" s="1"/>
  <c r="L85" i="11"/>
  <c r="N85" i="11"/>
  <c r="Q85" i="11" s="1"/>
  <c r="L60" i="11"/>
  <c r="N60" i="11"/>
  <c r="Q60" i="11" s="1"/>
  <c r="L26" i="11"/>
  <c r="N26" i="11"/>
  <c r="Q26" i="11" s="1"/>
  <c r="M117" i="10"/>
  <c r="P117" i="10" s="1"/>
  <c r="K117" i="10"/>
  <c r="N17" i="5"/>
  <c r="M17" i="5"/>
  <c r="O17" i="5"/>
  <c r="L17" i="5"/>
  <c r="K29" i="3"/>
  <c r="K20" i="3"/>
  <c r="P24" i="7"/>
  <c r="N21" i="11"/>
  <c r="Q21" i="11" s="1"/>
  <c r="Q97" i="11"/>
  <c r="M43" i="12"/>
  <c r="P43" i="12" s="1"/>
  <c r="K43" i="12"/>
  <c r="E24" i="5"/>
  <c r="L31" i="14"/>
  <c r="M15" i="9"/>
  <c r="K15" i="9"/>
  <c r="E43" i="5"/>
  <c r="E44" i="5"/>
  <c r="N42" i="5"/>
  <c r="O42" i="5"/>
  <c r="M42" i="5"/>
  <c r="L42" i="5"/>
  <c r="O37" i="7"/>
  <c r="O49" i="7" s="1"/>
  <c r="H21" i="2" s="1"/>
  <c r="M37" i="7"/>
  <c r="P37" i="7" s="1"/>
  <c r="N37" i="7"/>
  <c r="K96" i="10"/>
  <c r="M96" i="10"/>
  <c r="P96" i="10" s="1"/>
  <c r="E20" i="5"/>
  <c r="L16" i="5"/>
  <c r="E18" i="5"/>
  <c r="O16" i="5"/>
  <c r="N16" i="5"/>
  <c r="M19" i="28"/>
  <c r="K19" i="28"/>
  <c r="O23" i="5"/>
  <c r="L29" i="27"/>
  <c r="L52" i="27" s="1"/>
  <c r="N21" i="5"/>
  <c r="E15" i="29"/>
  <c r="E16" i="29" s="1"/>
  <c r="M33" i="10"/>
  <c r="P33" i="10" s="1"/>
  <c r="L92" i="11"/>
  <c r="L58" i="11"/>
  <c r="M27" i="3"/>
  <c r="P27" i="3" s="1"/>
  <c r="N15" i="11"/>
  <c r="Q52" i="11"/>
  <c r="N50" i="14"/>
  <c r="Q50" i="14" s="1"/>
  <c r="Q30" i="14"/>
  <c r="Q73" i="11"/>
  <c r="L58" i="12"/>
  <c r="I26" i="2" s="1"/>
  <c r="M29" i="12"/>
  <c r="P29" i="12" s="1"/>
  <c r="K29" i="12"/>
  <c r="M32" i="9"/>
  <c r="P32" i="9" s="1"/>
  <c r="K32" i="9"/>
  <c r="P52" i="10"/>
  <c r="M40" i="12"/>
  <c r="P40" i="12" s="1"/>
  <c r="P47" i="13"/>
  <c r="M25" i="5"/>
  <c r="P25" i="5" s="1"/>
  <c r="K25" i="5"/>
  <c r="N21" i="14"/>
  <c r="Q21" i="14" s="1"/>
  <c r="L21" i="14"/>
  <c r="M49" i="8"/>
  <c r="P49" i="8" s="1"/>
  <c r="K49" i="8"/>
  <c r="M50" i="13"/>
  <c r="P50" i="13" s="1"/>
  <c r="K50" i="13"/>
  <c r="K34" i="8"/>
  <c r="M34" i="8"/>
  <c r="P34" i="8" s="1"/>
  <c r="K22" i="8"/>
  <c r="M22" i="8"/>
  <c r="P22" i="8" s="1"/>
  <c r="M23" i="6"/>
  <c r="P23" i="6" s="1"/>
  <c r="K23" i="6"/>
  <c r="M15" i="6"/>
  <c r="K15" i="6"/>
  <c r="O35" i="5"/>
  <c r="L35" i="5"/>
  <c r="N35" i="5"/>
  <c r="M35" i="5"/>
  <c r="P35" i="5" s="1"/>
  <c r="K77" i="10"/>
  <c r="M77" i="10"/>
  <c r="P77" i="10" s="1"/>
  <c r="K109" i="10"/>
  <c r="M109" i="10"/>
  <c r="P109" i="10" s="1"/>
  <c r="K35" i="28"/>
  <c r="K37" i="28"/>
  <c r="M37" i="28"/>
  <c r="P37" i="28" s="1"/>
  <c r="M44" i="28"/>
  <c r="P44" i="28" s="1"/>
  <c r="K44" i="28"/>
  <c r="M20" i="28"/>
  <c r="P20" i="28" s="1"/>
  <c r="K20" i="28"/>
  <c r="L21" i="5"/>
  <c r="P52" i="12"/>
  <c r="M19" i="12"/>
  <c r="P19" i="12" s="1"/>
  <c r="P58" i="12" s="1"/>
  <c r="K19" i="12"/>
  <c r="D6" i="10"/>
  <c r="D6" i="3"/>
  <c r="D6" i="12"/>
  <c r="D6" i="5"/>
  <c r="D6" i="11"/>
  <c r="D6" i="14"/>
  <c r="D6" i="7"/>
  <c r="D6" i="13"/>
  <c r="D6" i="9"/>
  <c r="D6" i="8"/>
  <c r="K17" i="10"/>
  <c r="M17" i="10"/>
  <c r="K57" i="10"/>
  <c r="M57" i="10"/>
  <c r="P57" i="10" s="1"/>
  <c r="M23" i="5"/>
  <c r="P23" i="5" s="1"/>
  <c r="O28" i="28"/>
  <c r="P74" i="10"/>
  <c r="P29" i="8"/>
  <c r="L23" i="5"/>
  <c r="L30" i="27"/>
  <c r="M19" i="5"/>
  <c r="P19" i="5" s="1"/>
  <c r="E22" i="5"/>
  <c r="L33" i="28"/>
  <c r="N46" i="6"/>
  <c r="G20" i="2" s="1"/>
  <c r="K45" i="5"/>
  <c r="P15" i="3"/>
  <c r="M16" i="5"/>
  <c r="P16" i="5" s="1"/>
  <c r="K15" i="3"/>
  <c r="P32" i="3"/>
  <c r="N27" i="11"/>
  <c r="Q27" i="11" s="1"/>
  <c r="P22" i="7"/>
  <c r="P49" i="7" s="1"/>
  <c r="N48" i="11"/>
  <c r="Q48" i="11" s="1"/>
  <c r="N53" i="13"/>
  <c r="G27" i="2" s="1"/>
  <c r="P103" i="10"/>
  <c r="P39" i="13"/>
  <c r="M82" i="10"/>
  <c r="P82" i="10" s="1"/>
  <c r="M28" i="12"/>
  <c r="P28" i="12" s="1"/>
  <c r="N77" i="11"/>
  <c r="Q77" i="11" s="1"/>
  <c r="L77" i="11"/>
  <c r="Q46" i="14"/>
  <c r="K22" i="6"/>
  <c r="M22" i="6"/>
  <c r="P22" i="6" s="1"/>
  <c r="D6" i="6"/>
  <c r="O33" i="28"/>
  <c r="M102" i="11"/>
  <c r="I25" i="2" s="1"/>
  <c r="L34" i="27"/>
  <c r="O92" i="14"/>
  <c r="G28" i="2" s="1"/>
  <c r="M53" i="12"/>
  <c r="P53" i="12" s="1"/>
  <c r="K53" i="12"/>
  <c r="M54" i="12"/>
  <c r="P54" i="12" s="1"/>
  <c r="K54" i="12"/>
  <c r="E39" i="5"/>
  <c r="N37" i="5"/>
  <c r="L37" i="5"/>
  <c r="O37" i="5"/>
  <c r="M37" i="5"/>
  <c r="E38" i="5"/>
  <c r="M47" i="28"/>
  <c r="P47" i="28" s="1"/>
  <c r="K47" i="28"/>
  <c r="O34" i="27"/>
  <c r="L43" i="11"/>
  <c r="Q35" i="11"/>
  <c r="M112" i="10"/>
  <c r="P112" i="10" s="1"/>
  <c r="Q93" i="11"/>
  <c r="Q41" i="11"/>
  <c r="L28" i="28"/>
  <c r="L51" i="28" s="1"/>
  <c r="I18" i="2" s="1"/>
  <c r="M51" i="8"/>
  <c r="F22" i="2" s="1"/>
  <c r="M21" i="5"/>
  <c r="M23" i="3"/>
  <c r="P23" i="3" s="1"/>
  <c r="K35" i="3"/>
  <c r="L23" i="11"/>
  <c r="P97" i="10"/>
  <c r="K24" i="13"/>
  <c r="P47" i="10"/>
  <c r="L37" i="7"/>
  <c r="L49" i="7" s="1"/>
  <c r="I21" i="2" s="1"/>
  <c r="P33" i="13"/>
  <c r="P84" i="10"/>
  <c r="P36" i="10"/>
  <c r="P101" i="10"/>
  <c r="M48" i="13"/>
  <c r="P48" i="13" s="1"/>
  <c r="K48" i="13"/>
  <c r="K49" i="13"/>
  <c r="M49" i="13"/>
  <c r="P49" i="13" s="1"/>
  <c r="M35" i="12"/>
  <c r="P35" i="12" s="1"/>
  <c r="K35" i="12"/>
  <c r="K27" i="8"/>
  <c r="M27" i="8"/>
  <c r="P27" i="8" s="1"/>
  <c r="M47" i="8"/>
  <c r="P47" i="8" s="1"/>
  <c r="K47" i="8"/>
  <c r="M46" i="12"/>
  <c r="P46" i="12" s="1"/>
  <c r="K46" i="12"/>
  <c r="L16" i="11"/>
  <c r="N16" i="11"/>
  <c r="Q16" i="11" s="1"/>
  <c r="M18" i="8"/>
  <c r="P18" i="8" s="1"/>
  <c r="P51" i="8" s="1"/>
  <c r="K18" i="8"/>
  <c r="K26" i="6"/>
  <c r="M26" i="6"/>
  <c r="P26" i="6" s="1"/>
  <c r="D6" i="25"/>
  <c r="P31" i="6"/>
  <c r="P15" i="10"/>
  <c r="L53" i="13"/>
  <c r="I27" i="2" s="1"/>
  <c r="P20" i="10"/>
  <c r="P61" i="10"/>
  <c r="N18" i="25"/>
  <c r="G17" i="2" s="1"/>
  <c r="P33" i="5"/>
  <c r="P16" i="25"/>
  <c r="N69" i="11"/>
  <c r="Q69" i="11" s="1"/>
  <c r="L69" i="11"/>
  <c r="P35" i="8"/>
  <c r="P46" i="13"/>
  <c r="K38" i="12"/>
  <c r="M38" i="12"/>
  <c r="P38" i="12" s="1"/>
  <c r="K31" i="10"/>
  <c r="M31" i="10"/>
  <c r="P31" i="10" s="1"/>
  <c r="K72" i="10"/>
  <c r="M72" i="10"/>
  <c r="P72" i="10" s="1"/>
  <c r="P27" i="13"/>
  <c r="Q88" i="11"/>
  <c r="P52" i="13"/>
  <c r="P38" i="8"/>
  <c r="P32" i="6"/>
  <c r="P29" i="9"/>
  <c r="Q25" i="11"/>
  <c r="P15" i="12"/>
  <c r="Q61" i="11"/>
  <c r="Q48" i="14"/>
  <c r="Q40" i="14"/>
  <c r="M43" i="5"/>
  <c r="K43" i="5"/>
  <c r="P25" i="9"/>
  <c r="L20" i="14"/>
  <c r="M22" i="28"/>
  <c r="P22" i="28" s="1"/>
  <c r="K25" i="28"/>
  <c r="Q51" i="14"/>
  <c r="Q14" i="14"/>
  <c r="P25" i="10"/>
  <c r="Q16" i="14"/>
  <c r="Q25" i="14"/>
  <c r="P55" i="12"/>
  <c r="Q57" i="11"/>
  <c r="P24" i="6"/>
  <c r="K22" i="10"/>
  <c r="M22" i="10"/>
  <c r="P22" i="10" s="1"/>
  <c r="M17" i="27"/>
  <c r="P17" i="27" s="1"/>
  <c r="K17" i="27"/>
  <c r="M23" i="27"/>
  <c r="P23" i="27" s="1"/>
  <c r="K23" i="27"/>
  <c r="N49" i="7"/>
  <c r="G21" i="2" s="1"/>
  <c r="C33" i="29"/>
  <c r="C129" i="10"/>
  <c r="C29" i="25"/>
  <c r="C62" i="28"/>
  <c r="P41" i="28"/>
  <c r="M24" i="27"/>
  <c r="P24" i="27" s="1"/>
  <c r="K24" i="27"/>
  <c r="P32" i="8"/>
  <c r="D5" i="3"/>
  <c r="D5" i="8"/>
  <c r="C48" i="3"/>
  <c r="C64" i="13"/>
  <c r="L34" i="5"/>
  <c r="N34" i="5"/>
  <c r="P34" i="5" s="1"/>
  <c r="P36" i="28"/>
  <c r="P14" i="27"/>
  <c r="P20" i="27"/>
  <c r="P56" i="12"/>
  <c r="P70" i="10"/>
  <c r="D5" i="14"/>
  <c r="D5" i="5"/>
  <c r="C66" i="5"/>
  <c r="K16" i="28"/>
  <c r="O34" i="28"/>
  <c r="P34" i="28" s="1"/>
  <c r="L34" i="28"/>
  <c r="P43" i="28"/>
  <c r="P50" i="28"/>
  <c r="P19" i="27"/>
  <c r="P22" i="27"/>
  <c r="M34" i="27"/>
  <c r="P34" i="27" s="1"/>
  <c r="N32" i="28"/>
  <c r="P32" i="28" s="1"/>
  <c r="N32" i="27"/>
  <c r="P32" i="27" s="1"/>
  <c r="N9" i="7" l="1"/>
  <c r="E21" i="2"/>
  <c r="E26" i="2"/>
  <c r="N9" i="12"/>
  <c r="E27" i="2"/>
  <c r="N9" i="13"/>
  <c r="N9" i="8"/>
  <c r="E22" i="2"/>
  <c r="N18" i="5"/>
  <c r="O18" i="5"/>
  <c r="O55" i="5" s="1"/>
  <c r="H19" i="2" s="1"/>
  <c r="H29" i="2" s="1"/>
  <c r="L18" i="5"/>
  <c r="M18" i="5"/>
  <c r="O44" i="5"/>
  <c r="L44" i="5"/>
  <c r="N44" i="5"/>
  <c r="M44" i="5"/>
  <c r="P44" i="5" s="1"/>
  <c r="M37" i="3"/>
  <c r="F16" i="2" s="1"/>
  <c r="M52" i="27"/>
  <c r="O39" i="5"/>
  <c r="N39" i="5"/>
  <c r="L39" i="5"/>
  <c r="M39" i="5"/>
  <c r="P39" i="5" s="1"/>
  <c r="M22" i="5"/>
  <c r="N22" i="5"/>
  <c r="L22" i="5"/>
  <c r="O22" i="5"/>
  <c r="O51" i="28"/>
  <c r="H18" i="2" s="1"/>
  <c r="M46" i="6"/>
  <c r="F20" i="2" s="1"/>
  <c r="P15" i="6"/>
  <c r="P46" i="6" s="1"/>
  <c r="L43" i="5"/>
  <c r="O43" i="5"/>
  <c r="N43" i="5"/>
  <c r="P43" i="5" s="1"/>
  <c r="N52" i="27"/>
  <c r="M38" i="5"/>
  <c r="N38" i="5"/>
  <c r="L38" i="5"/>
  <c r="O38" i="5"/>
  <c r="M20" i="5"/>
  <c r="P20" i="5" s="1"/>
  <c r="N20" i="5"/>
  <c r="O20" i="5"/>
  <c r="L20" i="5"/>
  <c r="L55" i="5" s="1"/>
  <c r="I19" i="2" s="1"/>
  <c r="I29" i="2" s="1"/>
  <c r="D12" i="2" s="1"/>
  <c r="Q92" i="14"/>
  <c r="N92" i="14"/>
  <c r="F28" i="2" s="1"/>
  <c r="P37" i="5"/>
  <c r="P37" i="3"/>
  <c r="E17" i="29"/>
  <c r="E18" i="29" s="1"/>
  <c r="E19" i="29"/>
  <c r="M51" i="28"/>
  <c r="F18" i="2" s="1"/>
  <c r="P19" i="28"/>
  <c r="P51" i="28" s="1"/>
  <c r="P42" i="5"/>
  <c r="M44" i="9"/>
  <c r="F23" i="2" s="1"/>
  <c r="P15" i="9"/>
  <c r="P44" i="9" s="1"/>
  <c r="P17" i="5"/>
  <c r="P28" i="28"/>
  <c r="N28" i="5"/>
  <c r="N55" i="5" s="1"/>
  <c r="M28" i="5"/>
  <c r="L28" i="5"/>
  <c r="O28" i="5"/>
  <c r="P40" i="5"/>
  <c r="P52" i="27"/>
  <c r="N9" i="27" s="1"/>
  <c r="C63" i="27"/>
  <c r="C26" i="26"/>
  <c r="Q15" i="11"/>
  <c r="Q102" i="11" s="1"/>
  <c r="N102" i="11"/>
  <c r="F25" i="2" s="1"/>
  <c r="E17" i="2"/>
  <c r="N9" i="25"/>
  <c r="P21" i="5"/>
  <c r="M58" i="12"/>
  <c r="F26" i="2" s="1"/>
  <c r="P17" i="10"/>
  <c r="P118" i="10" s="1"/>
  <c r="M118" i="10"/>
  <c r="F24" i="2" s="1"/>
  <c r="M49" i="7"/>
  <c r="F21" i="2" s="1"/>
  <c r="N24" i="5"/>
  <c r="O24" i="5"/>
  <c r="M24" i="5"/>
  <c r="P24" i="5" s="1"/>
  <c r="L24" i="5"/>
  <c r="M53" i="13"/>
  <c r="F27" i="2" s="1"/>
  <c r="L27" i="5"/>
  <c r="M27" i="5"/>
  <c r="N27" i="5"/>
  <c r="O27" i="5"/>
  <c r="N51" i="28"/>
  <c r="G18" i="2" s="1"/>
  <c r="G29" i="2" s="1"/>
  <c r="N9" i="10" l="1"/>
  <c r="E24" i="2"/>
  <c r="N9" i="9"/>
  <c r="E23" i="2"/>
  <c r="E20" i="29"/>
  <c r="O9" i="14"/>
  <c r="E28" i="2"/>
  <c r="P27" i="5"/>
  <c r="N9" i="3"/>
  <c r="E16" i="2"/>
  <c r="P18" i="5"/>
  <c r="P55" i="5" s="1"/>
  <c r="M55" i="5"/>
  <c r="F19" i="2" s="1"/>
  <c r="E18" i="2"/>
  <c r="N9" i="28"/>
  <c r="E25" i="2"/>
  <c r="O9" i="11"/>
  <c r="F29" i="2"/>
  <c r="P28" i="5"/>
  <c r="P38" i="5"/>
  <c r="N9" i="6"/>
  <c r="E20" i="2"/>
  <c r="P22" i="5"/>
  <c r="N9" i="5" l="1"/>
  <c r="E19" i="2"/>
  <c r="E29" i="2" s="1"/>
  <c r="C19" i="30"/>
  <c r="C20" i="30" s="1"/>
  <c r="C22" i="30" s="1"/>
  <c r="D10" i="29"/>
  <c r="E32" i="2" l="1"/>
  <c r="E30" i="2"/>
  <c r="E31" i="2" s="1"/>
  <c r="E33" i="2" s="1"/>
  <c r="C19" i="1" l="1"/>
  <c r="D11" i="2"/>
  <c r="C20" i="1" l="1"/>
  <c r="C22" i="1" s="1"/>
  <c r="C19" i="31"/>
  <c r="C20" i="31" s="1"/>
  <c r="C22"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B13" authorId="0" shapeId="0" xr:uid="{00000000-0006-0000-0000-000001000000}">
      <text>
        <r>
          <rPr>
            <b/>
            <sz val="9"/>
            <color indexed="81"/>
            <rFont val="Tahoma"/>
            <family val="2"/>
            <charset val="186"/>
          </rPr>
          <t>ALTUM Kompetentces centrs:</t>
        </r>
        <r>
          <rPr>
            <sz val="9"/>
            <color indexed="81"/>
            <rFont val="Tahoma"/>
            <family val="2"/>
            <charset val="186"/>
          </rPr>
          <t xml:space="preserve">
Excel šūnu krāsas:
Zaļa- aizpildāmas šūnas
Dzeltena- šūnas automātiski aizpildās
Liekos excel sheet, darba grāmatas, izdēts.
Liekās excel rindas izdzēst
Ar detalizēta informācija, par tāmju aizpildīšanu var iepazīties altum.lv
ALTUM Forma 2 sistēma atpazīst un darbojas tikai ar altum.lv publicētajām tāmju sagatavēm.
Tel. 67774064</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E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F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10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11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B13" authorId="0" shapeId="0" xr:uid="{00000000-0006-0000-01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Ar detalizēta informācija, par tāmju aizpildīšanu var iepazīties altum.lv
ALTUM Forma 2 sistēma atpazīst un darbojas tikai ar altum.lv publicētajām tāmju sagatavēm.
Tel. 67774064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7" authorId="0" shapeId="0" xr:uid="{00000000-0006-0000-03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Ar detalizēta informācija, par tāmju aizpildīšanu var iepazīties altum.lv
ALTUM Forma 2 sistēma atpazīst un darbojas tikai ar altum.lv publicētajām tāmju sagatavēm.
Tel. 67774064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5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7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izdēts.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A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B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C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D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sharedStrings.xml><?xml version="1.0" encoding="utf-8"?>
<sst xmlns="http://schemas.openxmlformats.org/spreadsheetml/2006/main" count="1941" uniqueCount="633">
  <si>
    <t>APSTIPRINU</t>
  </si>
  <si>
    <t>(pasūtītāja paraksts un tā atsifrējums)</t>
  </si>
  <si>
    <t>Z.v.</t>
  </si>
  <si>
    <t>____________.gada____.____________</t>
  </si>
  <si>
    <t>Būvniecības koptāme</t>
  </si>
  <si>
    <t xml:space="preserve">Būves nosaukums: </t>
  </si>
  <si>
    <t xml:space="preserve">Objekta nosaukums: </t>
  </si>
  <si>
    <t xml:space="preserve">Objekta adrese: </t>
  </si>
  <si>
    <t xml:space="preserve">Pasūtījuma Nr: </t>
  </si>
  <si>
    <t>Nr. P.k.</t>
  </si>
  <si>
    <t>Objekta nosaukums</t>
  </si>
  <si>
    <t>Objekta izmaksas (EUR)</t>
  </si>
  <si>
    <t>Kopā:</t>
  </si>
  <si>
    <t>PVN (21%)</t>
  </si>
  <si>
    <t>Sastādīja</t>
  </si>
  <si>
    <t>(paraksts un tā atšifrējums, datums)</t>
  </si>
  <si>
    <t>Tāme sastādīta 20__. gada __. _________</t>
  </si>
  <si>
    <t>Kopsavilkuma aprēķini pa darbu veidiem vai konstruktīvo elementu veidiem</t>
  </si>
  <si>
    <t>(darba veids vai konstruktīvā elementa nosaukums)</t>
  </si>
  <si>
    <t>Būves nosaukums:</t>
  </si>
  <si>
    <t>Objekta adrese:</t>
  </si>
  <si>
    <t>Pasūtījuma Nr.</t>
  </si>
  <si>
    <t>Par kopejo summu, EUR</t>
  </si>
  <si>
    <t>Kopējā darbietilpība, c/h</t>
  </si>
  <si>
    <t>Nr.p.k.</t>
  </si>
  <si>
    <t>kods; tāmes Nr:</t>
  </si>
  <si>
    <t>Darba veids vai konstruktīvā elementa nosaukums</t>
  </si>
  <si>
    <t>Tāmes izmaksas (EUR)</t>
  </si>
  <si>
    <t>Tai skaitā</t>
  </si>
  <si>
    <t>Darbietilpība (c/h)</t>
  </si>
  <si>
    <t>darba alga (EUR)</t>
  </si>
  <si>
    <t>materiāli (EUR)</t>
  </si>
  <si>
    <t>mehānismi (EUR)</t>
  </si>
  <si>
    <t>Kopā</t>
  </si>
  <si>
    <t xml:space="preserve">Virsizdevumi </t>
  </si>
  <si>
    <t>t.sk.darba aizsardzība</t>
  </si>
  <si>
    <t xml:space="preserve">Peļņa </t>
  </si>
  <si>
    <t>Pavisam kopā</t>
  </si>
  <si>
    <t>Pārbaudīja</t>
  </si>
  <si>
    <t xml:space="preserve">Lokālā tāme Nr. </t>
  </si>
  <si>
    <t>Tāmes  izmaksas  EUR</t>
  </si>
  <si>
    <t>Kods</t>
  </si>
  <si>
    <t>Darba nosaukums</t>
  </si>
  <si>
    <t>Mērvienība</t>
  </si>
  <si>
    <t>Daudzums</t>
  </si>
  <si>
    <t>Vienības izmaksas</t>
  </si>
  <si>
    <t>Kopā uz visu apjomu</t>
  </si>
  <si>
    <t>Laika norma (c/h)</t>
  </si>
  <si>
    <t>Darba samaksas likme (EUR/h)</t>
  </si>
  <si>
    <t>Darba alga (EUR)</t>
  </si>
  <si>
    <t>Būvizstrādājumi (EUR)</t>
  </si>
  <si>
    <t>Mehānismi (EUR)</t>
  </si>
  <si>
    <t>Kopā (EUR)</t>
  </si>
  <si>
    <t>Attiecināmās izmaksas</t>
  </si>
  <si>
    <t>Sertifikāta Nr.</t>
  </si>
  <si>
    <t>Sertifikāta Nr</t>
  </si>
  <si>
    <t>DOP</t>
  </si>
  <si>
    <t>Mobilā celtniecības žoga piegāde un montāža</t>
  </si>
  <si>
    <t>t.m.</t>
  </si>
  <si>
    <t>Drošības zīmes montāža uz celtniecības žoga</t>
  </si>
  <si>
    <t>kompl.</t>
  </si>
  <si>
    <t>Ugunsgrēka vairogs ar smilšu kasti</t>
  </si>
  <si>
    <t>Būvtāfeles izgatavošana un montāža</t>
  </si>
  <si>
    <t>WC kabīnes montāža</t>
  </si>
  <si>
    <t>Būvmateriālu konteinera piegāde un montāža</t>
  </si>
  <si>
    <t>Būvgrūžu konteinera piegāde un montāža</t>
  </si>
  <si>
    <t>Celtnieku konteinera piegāde un montāža</t>
  </si>
  <si>
    <t>Sastatņu montāža un demontāža, ar aizsargsietu</t>
  </si>
  <si>
    <t>m2</t>
  </si>
  <si>
    <t>Pagaidu jumtiņa virs ieejas mezgliem uzbūve</t>
  </si>
  <si>
    <t>Gāzesvada aizsardzības pasākumi</t>
  </si>
  <si>
    <t>Koku aizsardzība</t>
  </si>
  <si>
    <t>gab.</t>
  </si>
  <si>
    <t>Būvlaukuma uzturēšana</t>
  </si>
  <si>
    <t>Celtniecibas žoga noma</t>
  </si>
  <si>
    <t>Ugunsgrēka vairoga ar smilšu kastes noma</t>
  </si>
  <si>
    <t>WC kabīnes noma ar apkalpošanu 4 reizes mēnesī</t>
  </si>
  <si>
    <t>Būvmaterialu konteinera noma</t>
  </si>
  <si>
    <t>Celtnieku konteinera noma</t>
  </si>
  <si>
    <t>Būvgrūžu konteinera noma</t>
  </si>
  <si>
    <t>Sastatņu noma, ieskaitot sietu</t>
  </si>
  <si>
    <t>-</t>
  </si>
  <si>
    <t>Elektrības izmaksas</t>
  </si>
  <si>
    <t>Ūdens izmaksas</t>
  </si>
  <si>
    <t>Būvlaukuma sagatavošanas darbi</t>
  </si>
  <si>
    <t>Cokola siltināšana un apdare, nodrošinot 10 gadu noturību pret apaugšanu ar mikroorganismiem</t>
  </si>
  <si>
    <t>DOP-1</t>
  </si>
  <si>
    <t>Betona apmales demontāža</t>
  </si>
  <si>
    <t>Asfalta seguma daļēja demontāža</t>
  </si>
  <si>
    <t>GP-0/ AR-9</t>
  </si>
  <si>
    <t>Zemes rakšanas darbi dziļumā līdz 1000 mm no apmales virsmas</t>
  </si>
  <si>
    <t>Esošā cementa apmetuma izdrupušo daliņu nokalšana</t>
  </si>
  <si>
    <t xml:space="preserve">Ārsienas plaknes līdzināšana, slāņa biezums līdz 5mm </t>
  </si>
  <si>
    <t>Grunts (0.14l/m2)</t>
  </si>
  <si>
    <t>l</t>
  </si>
  <si>
    <t>Cementa kaļķu apmetums, 5 kg/m2</t>
  </si>
  <si>
    <t>kg</t>
  </si>
  <si>
    <t>AR-9</t>
  </si>
  <si>
    <t>Vertikālā hidroizolācija, 2 kārtas, h=2.44m un 1.2m</t>
  </si>
  <si>
    <t>AR-8/ 9</t>
  </si>
  <si>
    <t>Siltumizolācija, λ≤0,035 W/(mK) 100mm, h=2.44m un 1.2m</t>
  </si>
  <si>
    <t>Līmjava, 8 kg/m2</t>
  </si>
  <si>
    <t>Stiprinājuma dibeļi, saskaņā ar ražotāja ieteikumiem, komplektā ar noslēdzošo tableti</t>
  </si>
  <si>
    <t>Ekstrudētā putupolistirola plāksne PAROC XES 300wj, 100mm, λ≤0,035 W/(mK) vai ekvivalents</t>
  </si>
  <si>
    <t>Siltumizolācijas armēšana</t>
  </si>
  <si>
    <t>Līmjava, 4.5 kg/m2</t>
  </si>
  <si>
    <t>Stiklašķiedras siets 160g/m2</t>
  </si>
  <si>
    <t xml:space="preserve">Zemapmetuma PVC stūris </t>
  </si>
  <si>
    <t>Dekoratīvais apmetums, h=1,44m un 0,2m</t>
  </si>
  <si>
    <t>Tonēts apmetums, graudu izmērs 1,5mm (3kg/m2)</t>
  </si>
  <si>
    <t>Gāzes vada apdare</t>
  </si>
  <si>
    <t>GAT-3</t>
  </si>
  <si>
    <t>Gāzesvada ievada atvirzīšana no fasādes, saskaņā ar tīkla turētāja risinājumu</t>
  </si>
  <si>
    <t>Ēkas bruģakmens apmales izveide</t>
  </si>
  <si>
    <t>Bruģēšanas darbi, platums 520mm</t>
  </si>
  <si>
    <t>Betona bruģakmens, b=60 mm</t>
  </si>
  <si>
    <t>Izlīdzinošais slānis, b=50mm</t>
  </si>
  <si>
    <t>m3</t>
  </si>
  <si>
    <t>Sīkšķembas, fr. 0-40mm, b=50 mm</t>
  </si>
  <si>
    <t>Šķembas, fr. 40-70mm, b=100 mm</t>
  </si>
  <si>
    <t>Ģeotekstila plēve</t>
  </si>
  <si>
    <t>Blietētā smilts</t>
  </si>
  <si>
    <t>Ietves apmales 80*200*1000 mm, ieskaitot apbetonējumu</t>
  </si>
  <si>
    <t>Apbetonējums apmalei</t>
  </si>
  <si>
    <t>GP-0/DOP</t>
  </si>
  <si>
    <t>Teritorijas seguma atjaunošana</t>
  </si>
  <si>
    <t>Zāliena atjaunošana (piev.augsne, 50 mm
biezumā, apsēta), saglabājot reljefu ar kritumu prom no ēkas</t>
  </si>
  <si>
    <t>Asfalta un betona seguma atjaunošana (celiņi un laukumi)</t>
  </si>
  <si>
    <t>Inženiertīku aizsardzības pasākumi</t>
  </si>
  <si>
    <t>El.kabeļu ievadu aizsardzība ar divdaļīgu aizsargcauruli</t>
  </si>
  <si>
    <t>vieta</t>
  </si>
  <si>
    <t>Fasādes siltināšana, ēkas daļa ar pagrabstāvu, nodrošinot 10 gadu noturību pret apaugšanu ar mikroorganismiem</t>
  </si>
  <si>
    <t>Plaisu un šuvju remonts</t>
  </si>
  <si>
    <t>S-1</t>
  </si>
  <si>
    <t>Siltumizolācija, S-1</t>
  </si>
  <si>
    <t>Akmens vate PAROC Linio 10, 150mm, λ ≤ 0.036 W/mK vai ekvivalents</t>
  </si>
  <si>
    <t>Stiklasšķiedra siets 160g/m2</t>
  </si>
  <si>
    <t>Tonēts apmetums, graudu izmērs 1.5mm (3kg/m2)</t>
  </si>
  <si>
    <t>Metāla cokola profils ar uzspraužamu lāseni</t>
  </si>
  <si>
    <t>AR-8</t>
  </si>
  <si>
    <t>Fasādes siltināšana, ēkas daļa bez pagrabstāva, nodrošinot 10 gadu noturību pret apaugšanu ar mikroorganismiem</t>
  </si>
  <si>
    <t>Siltumizolācija</t>
  </si>
  <si>
    <t>Zemapmetuma PVC stūris</t>
  </si>
  <si>
    <t>Dekoratīvais apmetums</t>
  </si>
  <si>
    <t>Citi darbi</t>
  </si>
  <si>
    <t>Skārda teknes montāža, ar stiprinājumiem Ø150</t>
  </si>
  <si>
    <t>m</t>
  </si>
  <si>
    <t>Skārda notekas, ar stiprinajumiem  Ø150</t>
  </si>
  <si>
    <t>Āra gaisa sensora pārvietošana virs siltumizolācijas.</t>
  </si>
  <si>
    <t>AR-13</t>
  </si>
  <si>
    <t>Karoga kāta turētāja montāža, ar tērauda stiprinājumu</t>
  </si>
  <si>
    <t>kompl</t>
  </si>
  <si>
    <t>GP-0</t>
  </si>
  <si>
    <t>Ēkas numurzīmes un ielas nosaukuma plaksnītes montāža</t>
  </si>
  <si>
    <t>Esošo ventilācijas kanālu tīrīšana un velkmes pārbaude katrā dzīvoklī, akta sastādīšana</t>
  </si>
  <si>
    <t>Esošās elektroinstalācijas un komunikaciju sakārtošana bēniņos, kāpņu telpā, pagrabā, nostiprinot to pie virsmām un/vai iebūvējot penāļos.</t>
  </si>
  <si>
    <t>Elektroinstalāciju, kontaktsavienojumu, sadalnes pretestību mērījumi pēc būvdarbu pabeigšanas</t>
  </si>
  <si>
    <t>1a</t>
  </si>
  <si>
    <t>2a</t>
  </si>
  <si>
    <t>3a</t>
  </si>
  <si>
    <t>Demontāžas/pagaidu demotāžas darbi</t>
  </si>
  <si>
    <t>Satelīt antenas/kondicionieru demontāža (fasāde)</t>
  </si>
  <si>
    <t>TV antenas demontāža (jumts)</t>
  </si>
  <si>
    <t>Krūmu izrakšana un pārstādīšana pēc būvdarbiem</t>
  </si>
  <si>
    <t>vieta.</t>
  </si>
  <si>
    <t>4a</t>
  </si>
  <si>
    <t>Logaiļu siltināšana/vedināšana</t>
  </si>
  <si>
    <t>AR-10</t>
  </si>
  <si>
    <t>Siltumizolācija, 30mm, λ ≤ 0.037 W/mK</t>
  </si>
  <si>
    <t>stiprinājuma dibeļi, saskaņā ar ražotāja ieteikumiem, komplektā ar noslēdzošo tableti</t>
  </si>
  <si>
    <t>Akmens vate  PAROC Linio 15, 30mm, λ ≤ 0.037 W/mK, vai ekvivalents</t>
  </si>
  <si>
    <t>Akmens vate  PAROC Linio 10, 30-150mm, λ ≤ 0.036 W/mK, vai ekvivalents</t>
  </si>
  <si>
    <t>Hidroizolācija</t>
  </si>
  <si>
    <t>Stūris ēku siltināšanai</t>
  </si>
  <si>
    <t>Esošās skārdu palodzes demontāža, utilizācija</t>
  </si>
  <si>
    <t>Ārējas skārda palodzes montāža, b=300 mm, t.sk. izlīdzinošais slānis</t>
  </si>
  <si>
    <t>Logi</t>
  </si>
  <si>
    <t>AR-17</t>
  </si>
  <si>
    <t>Veco logu demontāža</t>
  </si>
  <si>
    <t>Iekšējās koka palodzes demontāža (platums 0.4m) un utilizācija</t>
  </si>
  <si>
    <t>Jumta lūka, demontāža</t>
  </si>
  <si>
    <t>AR-15</t>
  </si>
  <si>
    <t>Logu L-1 1390x1440mm, PVC,  Uw≤0.9 W/m2K, b≥80mm, 6 kameru, A klase, ar kond.izvadiem, Termix starplikam, C3, GC-4klase, Lietus izturība - 9A iegāde un montāža, izmantojot prettvaika un pretvēja lentu</t>
  </si>
  <si>
    <t>Logu L-2 1390x2060mm, PVC, Uw≤1,4 W/m2K, b≥80mm, 6 kameru, A klase, ar kond.izvadiem, Termix starplikam, C3, GC-4klase, Lietus izturība - 9A iegāde un montāža, izmantojot prettvaika un pretvēja lentu</t>
  </si>
  <si>
    <t>AR-16</t>
  </si>
  <si>
    <t>Lūka uz jumtu, 600x800mm, PVC, Uw≤0.9 W/m2K, b≥80mm, 6 kameru, A klase, ar kond.izvadiem, Termix starplikam, C3, GC-4klase, Lietus izturība - 9A, ar slēdzni, iegāde un montāža, izmantojot prettvaika un pretvēja lentu</t>
  </si>
  <si>
    <t>Iekšējo PVC palodžu uzstādīšana, b=160mm, t.sk.montāžas putas</t>
  </si>
  <si>
    <t xml:space="preserve">Tvaika izolācija </t>
  </si>
  <si>
    <t>Aiļu apdare iekšpusē (maināmajiem logiem)</t>
  </si>
  <si>
    <t>AR-304</t>
  </si>
  <si>
    <t>Logu ailes apdare (gruntēšana, špaktelēšana, slīpēšana)</t>
  </si>
  <si>
    <t>Logu ailes krāsošana divās kārtās</t>
  </si>
  <si>
    <t>5a</t>
  </si>
  <si>
    <t>Jumta remonts</t>
  </si>
  <si>
    <t>AR-5/ AR-14</t>
  </si>
  <si>
    <t>Ventilācijas izvadu remonts</t>
  </si>
  <si>
    <t>Esošo ventilācijas kanālu tīrīšana, visā garumā, akta sastādīšana</t>
  </si>
  <si>
    <t>Kieģeļu mūra demontāža un mūrēšana no jauna</t>
  </si>
  <si>
    <t>Ventilācijas šahtas virsmas apstrāde</t>
  </si>
  <si>
    <t>Metāla siets</t>
  </si>
  <si>
    <t>Betona java, izlīdzinošais slānis b=15mm</t>
  </si>
  <si>
    <t>Tonēta krāsa</t>
  </si>
  <si>
    <t>AR-14</t>
  </si>
  <si>
    <t>Skārda jumtiņa (2600x550mm) uz metāla ramja ar sietu izgatavošana, montāža uz ventilācijas kanāla</t>
  </si>
  <si>
    <t>Skārda jumtiņa (1 gab.-1840x550mm) uz metāla ramja ar sietu izgatavošana, montāža uz ventilācijas kanāla</t>
  </si>
  <si>
    <t>Skārda cokols uz blīvējošās mastikas</t>
  </si>
  <si>
    <t>AR-5/AR-8</t>
  </si>
  <si>
    <t>Jumta segums</t>
  </si>
  <si>
    <t>Tvaiku izolācija, b=0,2mm</t>
  </si>
  <si>
    <t>Akmens vates iestrāde tehnoloģiskajā atvērumā bitumena segumā, t.sk. atvēruma izveide, betonēšana</t>
  </si>
  <si>
    <t>vietas</t>
  </si>
  <si>
    <t>Akmens vate PAROC ROS 30g, b=150mm, λ ≤ 0.036 W/mK vai ekvivalents</t>
  </si>
  <si>
    <t>Akmens vate PAROC ROS 30, b=70mm, λ ≤ 0.036 W/mK vai ekvivalents</t>
  </si>
  <si>
    <t>Stiprinājuma dibeļi 258mm, saskaņā ar ražotāja ieteikumiem, komplektā ar noslēdzošo tableti</t>
  </si>
  <si>
    <t>Bitumena kausējamais ruļļu jumta segums, 2 kārtas</t>
  </si>
  <si>
    <t>AR-12</t>
  </si>
  <si>
    <t>Jumta dzega</t>
  </si>
  <si>
    <t>Esošas ķieģeļu (3 joslas) karnīzes demontāža</t>
  </si>
  <si>
    <t>Antiseptizētas koka sijas ar stiprinājumiem, 50x100mm, L=1,3m, solis 560mm</t>
  </si>
  <si>
    <t>Antiseptizēts koka latojums, 25x100</t>
  </si>
  <si>
    <t>Skārda lasēnis</t>
  </si>
  <si>
    <t>AR-5</t>
  </si>
  <si>
    <t>Lietus ūdens noteksistēmas demontāža un jaunas sistēmas izbūve</t>
  </si>
  <si>
    <t>Aeratoru montāža</t>
  </si>
  <si>
    <t>Esošo kabeļu pacelšana/sakārtošana</t>
  </si>
  <si>
    <t xml:space="preserve">Ventilācijas izvada pieslēgumu vietu pie jumta aplīmēšana ar bitumena ruļļu materiālu 300 mm, ieskaitot divu apakšklāju </t>
  </si>
  <si>
    <t>6a</t>
  </si>
  <si>
    <t>Pagrabstāva siltināšana</t>
  </si>
  <si>
    <t>Esošo konstrukciju demontāža/montāža</t>
  </si>
  <si>
    <t>Esošo pagraba stāva starpsienu augstuma samazināšana (aptuveni 200mm)</t>
  </si>
  <si>
    <t>Esošo kabeļu demontāža un atpakaļmontāža (pēc siltināšanas)</t>
  </si>
  <si>
    <t>AR-1</t>
  </si>
  <si>
    <t>Griestu siltināšana</t>
  </si>
  <si>
    <t>Grunts</t>
  </si>
  <si>
    <t>Stiegrojuma aizsargslāņa atjaunošana</t>
  </si>
  <si>
    <t>Pagraba griestu siltināšana, U=0.23 W/m2K, λ≤0,038 W/(mK)</t>
  </si>
  <si>
    <t>Grunts (0,09l/m2)</t>
  </si>
  <si>
    <t>Līmjava (8 kg/m2)</t>
  </si>
  <si>
    <t>Akmens vate PAROC CGL 20CY vai ekvavilentss, λ≤0,038 W/(mK), b=150 mm</t>
  </si>
  <si>
    <t>AR-11/AR-16</t>
  </si>
  <si>
    <t>Pagraba durvis</t>
  </si>
  <si>
    <t>D-1, durvis uz pagrabu, PVC rāmis ar pildiņiem, U≤1,4 W/m2K, 930x2040mm</t>
  </si>
  <si>
    <t>D-4, ugunsdrošās metāla durvis uz siltummezglu, EI30, U≤ 1,4 W/m²K, skaņu izolējošas, ar uzrakstu "SILTUMMEZGLS', 875x1870mm, iesk. atbilstošus montāžas materiālus.</t>
  </si>
  <si>
    <t>Rāmja blīvējums (montāžas putas)</t>
  </si>
  <si>
    <t>Hidroizolācijas lenta</t>
  </si>
  <si>
    <t>AR-10/AR-15</t>
  </si>
  <si>
    <t>Pagraba logailu siltināšana, 1480x830, 4 gab.</t>
  </si>
  <si>
    <t>Siltumizolācija, 30mm, λ ≤ 0.035 W/mK</t>
  </si>
  <si>
    <t>Ekstrudētā putupolistirola plāksne PAROC XES 300wj, 30mm, λ≤0,035 W/(mK) vai ekvivalents</t>
  </si>
  <si>
    <t>Hidroizolācija, 2 kārtas</t>
  </si>
  <si>
    <t>Tvaiku izolācijas lenta</t>
  </si>
  <si>
    <t>Esošās skārda pālodzes demontāža</t>
  </si>
  <si>
    <t>Ārējas skārda palodzes montāža, b=320 mm, t.sk. izlīdzinošais slānis</t>
  </si>
  <si>
    <t>7a</t>
  </si>
  <si>
    <t>Griestu betona virsmas attīrīšana no atlipušajiem betona gabaliem, stiegrojuma attīrīšāna no rūsas</t>
  </si>
  <si>
    <t>Ieejas mezgls</t>
  </si>
  <si>
    <t>Demontāža</t>
  </si>
  <si>
    <t>Esošā ieejas mezgla jumtiņa seguma demontāža</t>
  </si>
  <si>
    <t>Esošas ieejas mezgla lietus ūdens noteksistemas demontāža</t>
  </si>
  <si>
    <t>Esošā ieejas mezgla lieveņa un kāpņu demontāža</t>
  </si>
  <si>
    <t>AR-18</t>
  </si>
  <si>
    <t>Ieejas mezgla jumtiņa atjaunošana</t>
  </si>
  <si>
    <t>Jumtiņa virsmas attīrīšana (līdz betonam), abas virsmas</t>
  </si>
  <si>
    <t>Stiegrojuma mehāniskā attīrīšana un aizsargslāņa atjaunošana</t>
  </si>
  <si>
    <t>Betona plātnes malas atjaunošana ar cementa javu</t>
  </si>
  <si>
    <t>Bitumena mastīkas kārta, 2 kārtas</t>
  </si>
  <si>
    <t>Profilēts jumta skārds</t>
  </si>
  <si>
    <t>Jumta parapets no skārda</t>
  </si>
  <si>
    <t>Aluminija montāžas profils 20x60 "OMEGA" vai ekvivalents</t>
  </si>
  <si>
    <t>Šķiedrcementa loksne SILBONIT Hydrofobic, montāža,vai ekvivalents</t>
  </si>
  <si>
    <t>Šķiedrcementa loksne SILBONIT Hydrofobic, d=12 montāža (uz plātnes malām), vai ekvivalents</t>
  </si>
  <si>
    <t>Plastikāta tekne, d=80mm, ar stiprinājumiem un savienojumu elementiem</t>
  </si>
  <si>
    <t>Plastikāta notekcaurule, d=80mm, ar izvadu, stiprinājumiem un savienojumu elementiem</t>
  </si>
  <si>
    <t>Skārda lietus karnīze</t>
  </si>
  <si>
    <t>Koka brusa 50x50</t>
  </si>
  <si>
    <t>Ieejas lieveņa atjaunošana</t>
  </si>
  <si>
    <t>Betons B20, b=490mm</t>
  </si>
  <si>
    <t>Armējums 6-8mm, 100x100</t>
  </si>
  <si>
    <t>Metāla L-profils 3mm</t>
  </si>
  <si>
    <t>Sīkšķembas, fr. 20-40mm, b=100 mm</t>
  </si>
  <si>
    <t>Blietētā smilts, b~700 mm</t>
  </si>
  <si>
    <t>Koka veidņi</t>
  </si>
  <si>
    <t>8a</t>
  </si>
  <si>
    <t>Kāpņu telpas kosmētiskais remonts</t>
  </si>
  <si>
    <t>Esošo kājslauķu demontāža</t>
  </si>
  <si>
    <t>Ziņojuma dēļa un pastkastītes demontāža</t>
  </si>
  <si>
    <t>Durvju demontāža</t>
  </si>
  <si>
    <t>Griestu virsmu kosmētiskais remonts</t>
  </si>
  <si>
    <t>Griestu mazgāšana un attīrīšana no krīta, gruntēšana. Virsmas nostiprināšana, atlekušās apmetuma daļas nokalšana - apmetuma remonts, vietās, kur nepieciešams izmantot betona saķeres grunti.</t>
  </si>
  <si>
    <r>
      <t>m</t>
    </r>
    <r>
      <rPr>
        <vertAlign val="superscript"/>
        <sz val="10"/>
        <rFont val="Arial Narrow"/>
        <family val="2"/>
        <charset val="204"/>
      </rPr>
      <t>2</t>
    </r>
  </si>
  <si>
    <t>Griestu betona virsmas mazgāšana un mehaniskā attīrīšana</t>
  </si>
  <si>
    <t>Sakret grunts QG baltā kvarca, vai ekvivalents</t>
  </si>
  <si>
    <t>Sakret dziļuma grunts TGW, vai ekvivalents</t>
  </si>
  <si>
    <t>Špaktele griestiem Weber VH balts, t.sk. smilšpapīra apstrāde, vai ekvivalents</t>
  </si>
  <si>
    <t>Apmetuma stūra profils</t>
  </si>
  <si>
    <t>Griestu un sienu augšdaļas (30% no h) sagatavošana krāsošanai un krāsošana ar baltu matētu krāsu</t>
  </si>
  <si>
    <t>Gatava vieglā spaktele  t.sk. smilšpapīra apstrāde</t>
  </si>
  <si>
    <t>Sadolin BINDO 7 balta WO, vai ekvivalents</t>
  </si>
  <si>
    <t>AR-21</t>
  </si>
  <si>
    <t>Sienu virsmu kosmētiskais remonts</t>
  </si>
  <si>
    <t>Sienu mazgāšana un attīrīšana (augšējas daļas mazgašana un attīrīšana no krīta, eļļas krāsas virsmas apstrāde ar smilšpapīru, esošās apdares noņemšana un un utt.), gruntēšana ar grunti. Virsmas nostiprināšana, atlikušās apmetuma daļas nokalšana - apmetuma remonts, vietās, kur nepieciešams izmantot betona saķeres grunti. Ieskaitot logu aiļu apdari</t>
  </si>
  <si>
    <t>Snienu betona virsmas attīrīšana no atlipušajiem betona un apmetuma gabaliem</t>
  </si>
  <si>
    <t>Sienu apakšdaļas (70% no h) sagatavošana krāsošanai un krāsošana ar tonētu, mazgājamu krāsu ar augstu nodilumizturību, ieskaitot logu aiļu apdari.</t>
  </si>
  <si>
    <t>Sakret dziļuma grunts TGW , vai ekvivalents</t>
  </si>
  <si>
    <t>Alkīda emaljas krāsa grīdai</t>
  </si>
  <si>
    <t>nobeiguma špaktele SHEETROCK, vai ekvivalents</t>
  </si>
  <si>
    <t>Grīdu virsmu remonts</t>
  </si>
  <si>
    <t>AR-20</t>
  </si>
  <si>
    <t>1. un 4. konstrukcijas tips</t>
  </si>
  <si>
    <t>Kāpņu laukuma grīdas esošās izlīdzinošās kārtas nokalšana, gruntēšana ar betona saķeres grunti un izlīdzināšana ar izlīdzinošo maisījumu.</t>
  </si>
  <si>
    <t>Pašizlīdzinošā masa grīdām</t>
  </si>
  <si>
    <t>Kāpņu laukumu flīzēšana ar nodilumizturīgām un pretslīdes (R11) flīzēm, flīžu šuvju aizpildīšana, grīdlīstes izveide augstumā b=0.15m.</t>
  </si>
  <si>
    <t>Weber Handy Fix  flīžu līme, vai ekvivalents</t>
  </si>
  <si>
    <t>Grīdas pretslīdes flīzes (R11)  ( GRES Milton Brown vai ekvivalents)</t>
  </si>
  <si>
    <t>Mira supercolor šuvotājs, vai ekvivalents</t>
  </si>
  <si>
    <t>Grīdlistes uzstādīšana</t>
  </si>
  <si>
    <t>grīdu kājlīstes, akmens, h=100mm, montāža</t>
  </si>
  <si>
    <t>2. konstrukcijas tips</t>
  </si>
  <si>
    <t>Esošā koka grīdas seguma demontāža</t>
  </si>
  <si>
    <t>Grīda siltumizolācija, 150mm, λ ≤ 0.037 W/mK</t>
  </si>
  <si>
    <t>Ģeotekstīla plēve</t>
  </si>
  <si>
    <t>Akmens vate PAROC CGL 20CY vai ekvavilentss, λ≤0,037 W/(mK), b=150 mm</t>
  </si>
  <si>
    <t>Koka brusa, 80x150, antiseptizētas ar ruberoida apakšklāju</t>
  </si>
  <si>
    <t>Saplaksnis mitrumizturīgs, b=18-20mm, antiseptizets</t>
  </si>
  <si>
    <t>Revīzijas lūka iestrāde</t>
  </si>
  <si>
    <t>Kopl. gaiteņa grīda segums</t>
  </si>
  <si>
    <t>Linolejs 32.-34. nodilumizturības klase, nedegošs, toksiskās vielas neizdaloss, b=5-8mm.</t>
  </si>
  <si>
    <t>Līme linolejam</t>
  </si>
  <si>
    <t>grīdu kājlīstes plastmasas h=70mm, ar palīgmateriāliem, montāža</t>
  </si>
  <si>
    <t>5. konstrukcijas tips</t>
  </si>
  <si>
    <t>Esošā dzelzsbetona pārseguma virsmas attīrīšana</t>
  </si>
  <si>
    <t>Grīda siltum-/skaņizolācija, 50mm, λ ≤ 0.035 W/mK</t>
  </si>
  <si>
    <t>Akmens vate PAROC SSB1 vai ekvavilentss, λ≤0,035 W/(mK), b=50 mm, 2 kārtas</t>
  </si>
  <si>
    <t>Koka brusa, 80x100, antiseptizētas ar ruberoida apakšklāju</t>
  </si>
  <si>
    <t>Pakāpienu remonts un apdare. 3. konstrukcijas tips</t>
  </si>
  <si>
    <t>Pakāpienu gruntēšana, izlīdzināšana ar remontsastāvu un slīpēšana</t>
  </si>
  <si>
    <t>Sakret RS (7,5 kg/m2) , vai ekvivalents</t>
  </si>
  <si>
    <t>Virsmas slīpešana P160</t>
  </si>
  <si>
    <t>Pakāpienu gruntēšana un krāsošana ar mazgājamu un  nodilumizturīgu emaljas krāsu. Krāsotas grīdlīstes izveide h=0.15m</t>
  </si>
  <si>
    <t>Grīdlistes, veidotas ar krāsojumu, h=100</t>
  </si>
  <si>
    <t>Kāpņu laidu sānu izlīdzināšana un krāsošana</t>
  </si>
  <si>
    <t>Sakret RS (7,5 kg/m2),  t.sk. smilšpapīra apstrāde, vai ekvivalents</t>
  </si>
  <si>
    <t>Kāpņu laidu apakšejas virsmas tirīšana, izlīdzināšana un krāsošana</t>
  </si>
  <si>
    <t>Virsmas attīrīšana no atlipušajiem betona un apmetuma gabaliem</t>
  </si>
  <si>
    <t>Virsmas sagatavošana krāsošanai un krāsošana ar baltu matētu krāsu</t>
  </si>
  <si>
    <t>Pārsegumu sānu malas</t>
  </si>
  <si>
    <t>Citi darbi kāpņu teplās</t>
  </si>
  <si>
    <t>Kāpņu margu metāla konstrukciju remonts un koka uzlikas nomaiņa</t>
  </si>
  <si>
    <t>Emaljas krāsa metālam PF-115, vai ekvivalents</t>
  </si>
  <si>
    <t>Koka uzlika margām lakotas</t>
  </si>
  <si>
    <t>Dzīvokļu numerāciju atjaunošana</t>
  </si>
  <si>
    <t>kpl</t>
  </si>
  <si>
    <t>Dzīvokļu un kopl.telpu koku durvju (t.sk. karkass) krāsošana</t>
  </si>
  <si>
    <t>Vējtvera grīdas restes uzstādīšana (70x50mm)</t>
  </si>
  <si>
    <t>Bloka sekciju pastkaste, 18 sekcijas</t>
  </si>
  <si>
    <t>Iekšdurvju montāža</t>
  </si>
  <si>
    <t>D-2, durvis uz kāpņu telpu, PVC rāmis ar stikla paketi un pildiņu, ar pašaizvēršanas meh., U≤1,4 W/m2K, 970x2040mm</t>
  </si>
  <si>
    <t>D-3, durvis uz kāpņu telpu, PVC rāmis ar stikla paketi un pildiņu, ar pašaizvēršanas meh., U≤1,4 W/m2K, 1400x2500mm</t>
  </si>
  <si>
    <t>9a</t>
  </si>
  <si>
    <t>Apkure un vedināšana</t>
  </si>
  <si>
    <t>AVK</t>
  </si>
  <si>
    <t>Apkures sistēma T1;T2 (ūdens 95-69C)</t>
  </si>
  <si>
    <t>Tērauda "Press" tehnikas caurules  15 KAN-Therm Steel press, vai ekvivalents</t>
  </si>
  <si>
    <t>m.</t>
  </si>
  <si>
    <t>Tērauda "Press" tehnikas caurules  18 KAN-Therm Steel press, vai ekvivalents</t>
  </si>
  <si>
    <t>Tērauda "Press" tehnikas caurules  22 KAN-Therm Steel press, vai ekvivalents</t>
  </si>
  <si>
    <t>Tērauda "Press" tehnikas caurules  28 KAN-Therm Steel press, vai ekvivalents</t>
  </si>
  <si>
    <t>Tērauda "Press" tehnikas caurules  35 KAN-Therm Steel press, vai ekvivalents</t>
  </si>
  <si>
    <t>Tērauda "Press" tehnikas caurules  42 KAN-Therm Steel press, vai ekvivalents</t>
  </si>
  <si>
    <t>Tērauda "Press" tehnikas caurules (izolēti) 54 KAN-Therm Steel press, vai ekvivalents</t>
  </si>
  <si>
    <t>Pelēks PVC pārklājuma līkums (90 grādu) 15 Paroc PVC Bend Grey 90, vai ekvivalents</t>
  </si>
  <si>
    <t>Pelēks PVC pārklājuma līkums (90 grādu) 18 Paroc PVC Bend Grey 90, vai ekvivalents</t>
  </si>
  <si>
    <t>Pelēks PVC pārklājuma līkums (90 grādu) 22 Paroc PVC Bend Grey 90, vai ekvivalents</t>
  </si>
  <si>
    <t>Pelēks PVC pārklājuma līkums (90 grādu) 28 Paroc PVC Bend Grey 90, vai ekvivalents</t>
  </si>
  <si>
    <t>Pelēks PVC pārklājuma līkums (90 grādu) 35 Paroc PVC Bend Grey 90, vai ekvivalents</t>
  </si>
  <si>
    <t>Pelēks PVC pārklājuma līkums (90 grādu) 42 Paroc PVC Bend Grey 90, vai ekvivalents</t>
  </si>
  <si>
    <t>Pelēka PVC līmlenta (pārklājuma šuvju līmēšanai) 0 Paroc PVC Tape G 50mm, vai ekvivalents</t>
  </si>
  <si>
    <t>Līme izolācijai 220gr. (kaučuka izolācija šuvju līmēšanai) 0 K-Flex , vai ekvivalents</t>
  </si>
  <si>
    <t>Līkums-90 18 KAN-Therm Steel press, vai ekvivalents</t>
  </si>
  <si>
    <t>Līkums-90 22 KAN-Therm Steel press, vai ekvivalents</t>
  </si>
  <si>
    <t>Līkums-90 28 KAN-Therm Steel press, vai ekvivalents</t>
  </si>
  <si>
    <t>Līkums-90 35 KAN-Therm Steel press, vai ekvivalents</t>
  </si>
  <si>
    <t>Līkums-90 42 KAN-Therm Steel press, vai ekvivalents</t>
  </si>
  <si>
    <t>T-veidgabals-90  15/15 KAN-Therm Steel press, vai ekvivalents</t>
  </si>
  <si>
    <t>T-veidgabals-90  18/18/15 KAN-Therm Steel press, vai ekvivalents</t>
  </si>
  <si>
    <t>T-veidgabals-90  22/22/15 KAN-Therm Steel press, vai ekvivalents</t>
  </si>
  <si>
    <t>T-veidgabals-90  22/22/18 KAN-Therm Steel press, vai ekvivalents</t>
  </si>
  <si>
    <t>T-veidgabals-90  28/28/15 KAN-Therm Steel press, vai ekvivalents</t>
  </si>
  <si>
    <t>T-veidgabals-90  28/28/18 KAN-Therm Steel press, vai ekvivalents</t>
  </si>
  <si>
    <t>T-veidgabals-90  28/28/22 KAN-Therm Steel press, vai ekvivalents</t>
  </si>
  <si>
    <t>T-veidgabals-90  28/28 KAN-Therm Steel press, vai ekvivalents</t>
  </si>
  <si>
    <t>T-veidgabals-90  28/28/35 KAN-Therm Steel press, vai ekvivalents</t>
  </si>
  <si>
    <t>T-veidgabals-90  42/42/35 KAN-Therm Steel press, vai ekvivalents</t>
  </si>
  <si>
    <t>T-veidgabals-90  42/42 KAN-Therm Steel press, vai ekvivalents</t>
  </si>
  <si>
    <t>Pieslēgums 22/42 KAN-Therm Steel press, vai ekvivalents</t>
  </si>
  <si>
    <t>Pieslēgums 22/54 KAN-Therm Steel press, vai ekvivalents</t>
  </si>
  <si>
    <t>Pāreja 18/15 KAN-Therm Steel press, vai ekvivalents</t>
  </si>
  <si>
    <t>Pāreja 22/18 KAN-Therm Steel press, vai ekvivalents</t>
  </si>
  <si>
    <t>Pāreja 28/18 KAN-Therm Steel press, vai ekvivalents</t>
  </si>
  <si>
    <t>Pāreja 28/22 KAN-Therm Steel press, vai ekvivalents</t>
  </si>
  <si>
    <t>Pāreja 42/28 KAN-Therm Steel press, vai ekvivalents</t>
  </si>
  <si>
    <t>Fasondaļas:līkumi,T- veidgabali;pāreji (tērauda "Press" tehnikas), K-Flex Steel, vai ekvivalents</t>
  </si>
  <si>
    <t>"C" apkures radiators (pieslēgums no sanas) (krāsojums atbilstošs interjēram) ar noslēgkorķi  Purmo C11-500-1000, vai ekvivalents</t>
  </si>
  <si>
    <t>"C" apkures radiators (pieslēgums no sanas) (krāsojums atbilstošs interjēram) ar noslēgkorķi  Purmo C11-500-1100, vai ekvivalents</t>
  </si>
  <si>
    <t>"C" apkures radiators (pieslēgums no sanas) (krāsojums atbilstošs interjēram) ar noslēgkorķi  Purmo C11-500-1200, vai ekvivalents</t>
  </si>
  <si>
    <t>"C" apkures radiators (pieslēgums no sanas) (krāsojums atbilstošs interjēram) ar noslēgkorķi  Purmo C11-500-1400, vai ekvivalents</t>
  </si>
  <si>
    <t>"C" apkures radiators (pieslēgums no sanas) (krāsojums atbilstošs interjēram) ar noslēgkorķi  Purmo C11-500-1600, vai ekvivalents</t>
  </si>
  <si>
    <t>"C" apkures radiators (pieslēgums no sanas) (krāsojums atbilstošs interjēram) ar noslēgkorķi  Purmo C11-500-500, vai ekvivalents</t>
  </si>
  <si>
    <t>"C" apkures radiators (pieslēgums no sanas) (krāsojums atbilstošs interjēram) ar noslēgkorķi  Purmo C11-500-600, vai ekvivalents</t>
  </si>
  <si>
    <t>"C" apkures radiators (pieslēgums no sanas) (krāsojums atbilstošs interjēram) ar noslēgkorķi  Purmo C11-500-700, vai ekvivalents</t>
  </si>
  <si>
    <t>"C" apkures radiators (pieslēgums no sanas) (krāsojums atbilstošs interjēram) ar noslēgkorķi  Purmo C11-500-800, vai ekvivalents</t>
  </si>
  <si>
    <t>"C" apkures radiators (pieslēgums no sanas) (krāsojums atbilstošs interjēram) ar noslēgkorķi  Purmo C11-500-900</t>
  </si>
  <si>
    <t>"C" apkures radiators (pieslēgums no sanas) (krāsojums atbilstošs interjēram) ar noslēgkorķi  Purmo C22-500-1100, vai ekvivalents</t>
  </si>
  <si>
    <t>"C" apkures radiators (pieslēgums no sanas) (krāsojums atbilstošs interjēram) ar noslēgkorķi  Purmo C22-500-1200, vai ekvivalents</t>
  </si>
  <si>
    <t>Radiatora stiprinājumi  Purmo , vai ekvivalents</t>
  </si>
  <si>
    <t>Termostata galviņa   Danfoss RAW 5116, vai ekvivalents</t>
  </si>
  <si>
    <t>Termostatiskais vārsts (lenķa)  Danfoss RA-N, vai ekvivalents</t>
  </si>
  <si>
    <t>Noslēgvārsts (lenķa)  Danfoss RLV-S, vai ekvivalents</t>
  </si>
  <si>
    <t>Balansēšanas vārsts ar drenāžu  IMI Hydronic STAD-15/14, vai ekvivalents</t>
  </si>
  <si>
    <t>Balansēšanas vārsts ar drenāžu  IMI Hydronic STAD-20, vai ekvivalents</t>
  </si>
  <si>
    <t>Lodveida ventīlis  IMI Hydronic TA 900 ISI-15, vai ekvivalents</t>
  </si>
  <si>
    <t>Lodveida ventīlis  IMI Hydronic TA 900 ISI-20, vai ekvivalents</t>
  </si>
  <si>
    <t>Automātisks atgaisotājs  IMI Hydronic Zeparo ZUP 10, vai ekvivalents</t>
  </si>
  <si>
    <t xml:space="preserve">Tukšošanas ventīlis ar uzgali    </t>
  </si>
  <si>
    <t>Revīzijas durtiņas ar slēdzeni   200x200</t>
  </si>
  <si>
    <t xml:space="preserve">Caurumu un kanālu veidošana un apdare pēc  izveidošanas   </t>
  </si>
  <si>
    <t xml:space="preserve">Sistēmas marķēšanas materiāli   </t>
  </si>
  <si>
    <t xml:space="preserve">Sistēmas hidrauliskā pārbaude (hidrauliskā pārbaude tiek veikta ar spiedienu, kas 1,25 reizes pārsniedz maksimālo darba spiedienu, bet nav zemāka
par: 3bar) un balansēšana  precizēt montāžas laikā </t>
  </si>
  <si>
    <t>Ugunsdrošs atvērumu aizblīvēšanas materiāls Hilti (sk. AVK-1 lpp.)  Hilti , vai ekvivalents</t>
  </si>
  <si>
    <t xml:space="preserve">Esošo radiatoru demontāža un apdare pēc  demontāža   </t>
  </si>
  <si>
    <t xml:space="preserve">Esošā apkures sistēmas demontāža un utilizācija 100%  precizēt montāžas laikā </t>
  </si>
  <si>
    <t>Ventilācija</t>
  </si>
  <si>
    <t>Gaisa pieplūdes iekārtas 
(nevar regulēt gaisa plūsmu, blokēts)  Aereco EMM² - 35 , vai ekvivalents</t>
  </si>
  <si>
    <t xml:space="preserve">Sistēmas instalācijas darbi (gaisa vārstu montāžas; caurumu veidošana un apdare pēc urbuma izveidošanas)  precizēt montāžas laikā </t>
  </si>
  <si>
    <t>Gaisa pieplūdes vārsts   Vents Fresh 100 Thermo,            Ø 99mm, vai ekvivalents</t>
  </si>
  <si>
    <t>Āra restes (sk AR-6 lpp.)  FlaktWoods RIS 400-200, vai ekvivalents</t>
  </si>
  <si>
    <t xml:space="preserve">Sistēmas instalācijas darbi (restes montāžas; caurumu veidošana un apdare pēc izveidošanas)  precizēt montāžas laikā </t>
  </si>
  <si>
    <t xml:space="preserve">Caurumu un kanālu veidošana  precizēt montāžas laikā </t>
  </si>
  <si>
    <t xml:space="preserve">Gaisa vadu hermetizācijas, sistēmas marķēšanas un papildus montāžas materiāli  precizēt montāžas laikā </t>
  </si>
  <si>
    <t>10a</t>
  </si>
  <si>
    <t>UK</t>
  </si>
  <si>
    <t>Platmasas caurule D110, ar fasondaļām un stiprinājumiem</t>
  </si>
  <si>
    <t>Dubultatzars PP</t>
  </si>
  <si>
    <t>gab</t>
  </si>
  <si>
    <t>Revīzija D110, 3.stāvā</t>
  </si>
  <si>
    <t>Revīzija D110, pagrabstāvā</t>
  </si>
  <si>
    <t>Ugunsdroša manžete D100, caurumu aizdarīšana</t>
  </si>
  <si>
    <t>Savienojuma mufta</t>
  </si>
  <si>
    <t>Pieslēgums esošam izvadam, D110</t>
  </si>
  <si>
    <t>Kanalizācijas ventilācijas izvada izbūve, D110</t>
  </si>
  <si>
    <t>Veco cauruļvadu demontāža (nodošana pasūtītājam būvlaukuma teritorijā) un izolācijas demontāža un utilizācija</t>
  </si>
  <si>
    <t>Caurumu izkalšana pārsēgumos</t>
  </si>
  <si>
    <t>Caurumu aizdarīšana ar nedegošiem materiāliem</t>
  </si>
  <si>
    <t>Stāvvadu atvēršana, aizdare un apdare</t>
  </si>
  <si>
    <t>Palīgmateriāli</t>
  </si>
  <si>
    <t>Montāža</t>
  </si>
  <si>
    <t>IEKŠĒJAIS ŪDENSVADS, U1</t>
  </si>
  <si>
    <t>Daudzslāņu PE/AL caurule Uponor Unipipe 32x3.0 vai ekvivalents, ar fasondaļām un stiprinājumiem</t>
  </si>
  <si>
    <t>Daudzslāņu PE/AL caurule Uponor Unipipe 20x2.25 vai ekvivalents, ar fasondaļām un stiprinājumiem</t>
  </si>
  <si>
    <t xml:space="preserve">Pretkondensāta kaučuka izolācija q=9mm </t>
  </si>
  <si>
    <t xml:space="preserve">Pretkondensāta kaučuka izolācija q=6mm </t>
  </si>
  <si>
    <t>Noslēgvārsts Dn15</t>
  </si>
  <si>
    <t>Noslēgvārsts Dn20</t>
  </si>
  <si>
    <t>Tukšošanas ventils Dn15</t>
  </si>
  <si>
    <t>Pretvarsts Dn15</t>
  </si>
  <si>
    <t>Pretvarsts Dn20</t>
  </si>
  <si>
    <t>Grūžu filtrs Dn15</t>
  </si>
  <si>
    <t>Grūžu filtrs Dn20</t>
  </si>
  <si>
    <t>Pieslēgums esošam ūdensvada ievadam ēkās pagrabā</t>
  </si>
  <si>
    <t>Ūdensvada ievada izolācijas ierīkošana</t>
  </si>
  <si>
    <t>Manometrs 0-10bar</t>
  </si>
  <si>
    <t>Aukstā ūdens skaitītājs ar radio moduli Dn20 Qnom=4 m³/st</t>
  </si>
  <si>
    <t>Dzīvokļu individuālo ūdens skaitītāju nomaiņa, aukstā ūdens skaitītājs ar radio moduli, Dn15 Qnom=1,5 m³/st</t>
  </si>
  <si>
    <t>Pieslēgums dzīvokļiem aiz ūdens skaitītāja</t>
  </si>
  <si>
    <t>Caurumu izkalšana sienās, t.sk. apdares atjaunošana</t>
  </si>
  <si>
    <t>Caurumu aizdarīšana ar nedegošiem materiāliem, t.sk. Stāvvadu atvēršana, aizdare un apdare</t>
  </si>
  <si>
    <t>Koka grīdas izjaukšana</t>
  </si>
  <si>
    <t>Betona montāžas kanāla (šahtas) izkalšana</t>
  </si>
  <si>
    <t>Betona grīdas betonēšana</t>
  </si>
  <si>
    <t>Hidrauliskā pārbaude</t>
  </si>
  <si>
    <t>11a</t>
  </si>
  <si>
    <t>Iekšējā kanalizācija, K1</t>
  </si>
  <si>
    <t>SM-1/2/3</t>
  </si>
  <si>
    <t>Firmas "Danfoss" siltummainis XB 12M-1-26 ar izolāciju, stiprinājumiem un vitņu savilcēm, vai ekvivalents</t>
  </si>
  <si>
    <t>k-ts</t>
  </si>
  <si>
    <t>Firmas "WILO" sūknis STRATOS 30/1-8, vai ekvivalents</t>
  </si>
  <si>
    <t>Siltuma mērītājs "KAMSTRUP" 1.5m3/st.ar proc.MULTICAL-602, vai ekvivalents</t>
  </si>
  <si>
    <t>Firmas "Danfoss" spiediena regulators AVP 15 Kvs=1.6, vai ekvivalents</t>
  </si>
  <si>
    <t>Firmas "Danfoss" regulējošais vārsts VM2-15 Kvs=2.5 ar pievadu AMV10, vai ekvivalents</t>
  </si>
  <si>
    <t>Firmas "Danfoss" programmas bloks ECL 210 (A230), vai ekvivalents</t>
  </si>
  <si>
    <t>Ārgaisa sensors ESMT, vai ekvivalents</t>
  </si>
  <si>
    <t>Sensors ESM11, vai ekvivalents</t>
  </si>
  <si>
    <t>Ūdens skaitītājs dn15, 1.5m3/st.</t>
  </si>
  <si>
    <t>Izplešanās tvertne 50L; 6BAR</t>
  </si>
  <si>
    <t>Drošības vārsts 3bar, dn20</t>
  </si>
  <si>
    <t>Tērauda lodveida krāns ar piemet.galiem  dn32, PN25</t>
  </si>
  <si>
    <t>Ventilis    dn40</t>
  </si>
  <si>
    <t>Ventilis    dn20</t>
  </si>
  <si>
    <t>Ventilis    dn15</t>
  </si>
  <si>
    <t>Ventilis  dn20  ar noslēgkorķi</t>
  </si>
  <si>
    <t>Ventilis  dn15  ar noslēgkorķi</t>
  </si>
  <si>
    <t>Balansējošais ventilis  dn32 ar fiksatoru</t>
  </si>
  <si>
    <t>Ķeta filtrs dn32</t>
  </si>
  <si>
    <t>Misiņa filtrs dn40</t>
  </si>
  <si>
    <t>Misiņa filtrs dn15</t>
  </si>
  <si>
    <t>Vienvirziena vārsts dn15</t>
  </si>
  <si>
    <t>Manometrs 0-16bar</t>
  </si>
  <si>
    <t>Manometra ventilis dn15</t>
  </si>
  <si>
    <t>Termometrs 0-120</t>
  </si>
  <si>
    <t>Automātiskais atgaisotājs</t>
  </si>
  <si>
    <t>Tērauda caurule d.48.0x3.5 (dn40)</t>
  </si>
  <si>
    <t>Tērauda caurule d.42.3x3.2 (dn32)</t>
  </si>
  <si>
    <t>Tērauda caurule d.26.8x2.8 (dn20)</t>
  </si>
  <si>
    <t>Tērauda caurule d.21.3x2.8 (dn15)</t>
  </si>
  <si>
    <t>Veidgabali un cauruļu stiprinājumi</t>
  </si>
  <si>
    <t>Elektromateriāli un siltummezgla zemējums</t>
  </si>
  <si>
    <t>Izpilddokumentācijas sagatavošana</t>
  </si>
  <si>
    <t>12a</t>
  </si>
  <si>
    <t>Siltummezgls</t>
  </si>
  <si>
    <t xml:space="preserve">Zibensaizsardzība uz jumta, fasades </t>
  </si>
  <si>
    <t>Apaļstieple (AlMgSi ø8 mm, jumts)</t>
  </si>
  <si>
    <t>Stieples savienojumi (X-veida, T-veida utt.)</t>
  </si>
  <si>
    <t>Stieples turētājs līdzenam jumtam</t>
  </si>
  <si>
    <t>Apaļstieples kompensators ar savienojuma klemmām</t>
  </si>
  <si>
    <t>Universālā pievienojuma klemme metāla konstrukciju (logu rāmju, sniega barjeru, metāla jumtiņu utt.) stiprināšana pie apaļstieples Ø8mm</t>
  </si>
  <si>
    <t>Apaļstieple (AlMgSi ø8 mm, nolaidumi)</t>
  </si>
  <si>
    <t>Stieples turētājs uz fasādes</t>
  </si>
  <si>
    <t>Mērijuma klemme</t>
  </si>
  <si>
    <t>Izolēts augstsprieguma zibens novedējkabelis</t>
  </si>
  <si>
    <t>Izolēts augstsprieguma zibens novedējkabelis gala apdares</t>
  </si>
  <si>
    <t>Izolēts augstsprieguma zibens novedējkabeļa stiprinājums pie sienas</t>
  </si>
  <si>
    <t>Uzstvērējstienis ar spici H=3.0m</t>
  </si>
  <si>
    <t>Uzstvērējstienis ar spici H=2.0m</t>
  </si>
  <si>
    <t>Izolēta traverse (l=0.5m)</t>
  </si>
  <si>
    <t>Izolēta traverse (l=1.0m)</t>
  </si>
  <si>
    <t>Betona pamatne (h=3m)</t>
  </si>
  <si>
    <t>Betona pamatne (h=2m)</t>
  </si>
  <si>
    <t>Pamatnes plate</t>
  </si>
  <si>
    <t>Zibensuztvērēja - apaļstieples savienojuma klemme</t>
  </si>
  <si>
    <t>Pārējie montāžas izstrādājumi</t>
  </si>
  <si>
    <t>Zemējums</t>
  </si>
  <si>
    <t>Tērauda plakandzelzs lenta 30x3,5mm</t>
  </si>
  <si>
    <t>Zemējuma stienis, cinkots tērauds, Ø20mm, 1.5m</t>
  </si>
  <si>
    <t>Zemējuma stieņa savienojuma uzmava</t>
  </si>
  <si>
    <t>Spice A-tipa Ø20mm zemējuma stienim</t>
  </si>
  <si>
    <t>Plakandzelzs - Ø20mm zemējuma stieņa savienojuma klemme, c. tērauda</t>
  </si>
  <si>
    <t>Plakandzelzs - plakandzelzs savienojuma klemme</t>
  </si>
  <si>
    <t>50mm antikorozijas lenta (savienojums)</t>
  </si>
  <si>
    <t>Tranšeja zemējuma kontūram, ierīkošana un aizbēršana. (Dziļums 0.8m, platums 0.5m.)</t>
  </si>
  <si>
    <t>Zemējuma vada  - plakandzelzs savienojuma klemme</t>
  </si>
  <si>
    <t xml:space="preserve">Pārsprieguma aizsardzība </t>
  </si>
  <si>
    <t>I+II klases pārsprieguma aizsardzības ierīce OBO BETTERMANN V50 3 + NPE, vai ekvivalents</t>
  </si>
  <si>
    <t>Zemējuma vads 16mm2, H07V-K</t>
  </si>
  <si>
    <t>Potenciālu izlīdzināšanas kopne</t>
  </si>
  <si>
    <t>Citi</t>
  </si>
  <si>
    <t>Zemējuma pretestības mērījumi</t>
  </si>
  <si>
    <t>Izpilddokumentācijas sagatavošana (t.sk. izpildshēma)</t>
  </si>
  <si>
    <t>Topogrāfiskie uzmērījumi</t>
  </si>
  <si>
    <t>13a</t>
  </si>
  <si>
    <t>SIA „VALMIERAS NAMSAIMNIEKS”</t>
  </si>
  <si>
    <t>Daudzdzīvokļu dzīvojamā māja</t>
  </si>
  <si>
    <t>Daudzdzīvokļu dzīvojamās mājas vienkāršotās atjaunošanas apliecinājuma karte</t>
  </si>
  <si>
    <t>Enkmaņa iela 1, Valmiera</t>
  </si>
  <si>
    <t>Demontāžas darbi</t>
  </si>
  <si>
    <t>Ēkas aizsargapmales izveides un cokola siltināšanas darbi</t>
  </si>
  <si>
    <t>Fasādes siltināšanas darbi</t>
  </si>
  <si>
    <t>Logu/durvju izbūve</t>
  </si>
  <si>
    <t>Jumta seguma renovācijas darbi</t>
  </si>
  <si>
    <t>Ēkas pagraba pārseguma siltināšanas darbi</t>
  </si>
  <si>
    <t>Ēkas ieejas mezgla pārbūve</t>
  </si>
  <si>
    <t>Koplietošanas telpu darbi</t>
  </si>
  <si>
    <t>Ūdensvads un kanalizācija</t>
  </si>
  <si>
    <t>Zibensaizsardzība</t>
  </si>
  <si>
    <t>Ieejas durvju demontāža</t>
  </si>
  <si>
    <t>Ieejas durvis, PVC rāmis ar pildiņiem, U≤1.4 W/m²*K, aprīkot ar pašaizvēršanas mehānismu, t.sk. koka kronšteins.</t>
  </si>
  <si>
    <t xml:space="preserve">Tiešās izmaksas kopā, t. sk. darba devēja sociālais nodoklis 23,59% </t>
  </si>
  <si>
    <t>Siltumizolācijas armēšana, S-1</t>
  </si>
  <si>
    <t>Dekoratīvais apmetums, S-1</t>
  </si>
  <si>
    <t>Akmens vate PAROC ROB 60, b=30mm, λ ≤ 0.038 W/mK vai ekvivalents</t>
  </si>
  <si>
    <r>
      <t>Caurules izolācija 50 Paroc HVAC Section AluCoat T 50mm ar pārklājumu PVC Grey,  λ ≤ 0.045 pie 40</t>
    </r>
    <r>
      <rPr>
        <sz val="12"/>
        <rFont val="Arial Narrow"/>
        <family val="2"/>
        <charset val="186"/>
      </rPr>
      <t>º</t>
    </r>
    <r>
      <rPr>
        <sz val="12"/>
        <rFont val="Arial Narrow"/>
        <family val="2"/>
        <charset val="204"/>
      </rPr>
      <t>C vai ekvivalents</t>
    </r>
  </si>
  <si>
    <t>Caurules izolācija 50 Paroc HVAC Section AluCoat T 50mm ar pārklājumu PVC Grey, λ ≤ 0.045 pie 40ºC, vai ekvivalents</t>
  </si>
  <si>
    <t>Caurules izolācija 6 K-Flex ST 22 6mm, λ ≤ 0.045 pie 40ºC, vai ekvivalents</t>
  </si>
  <si>
    <t>Caurules izolācija 6 K-Flex ST 28 6mm, λ ≤ 0.045 pie 40ºC, vai ekvivalents</t>
  </si>
  <si>
    <t>Caurules izolācija 50 Paroc HVAC Section AluCoat T 50mm ar pārklājumu PVC Grey,  λ ≤ 0.045 pie 40ºC, vai ekvivalents</t>
  </si>
  <si>
    <t>Firmas "Paroc" siltuma izolācija d.49x20, λ ≤ 0.045 pie 40ºC, vai ekvivalents</t>
  </si>
  <si>
    <t>Firmas "Paroc" siltuma izolācija d.42x20, λ ≤ 0.045 pie 40ºC, vai ekvivalents</t>
  </si>
  <si>
    <t>Firmas "Paroc" siltuma izolācija d.28x20, λ ≤ 0.045 pie 40ºC, vai ekvivalents</t>
  </si>
  <si>
    <t>Firmas "Paroc" siltuma izolācija d.22x20, λ ≤ 0.045 pie 40ºC, vai ekvivalents</t>
  </si>
  <si>
    <t>Elektrības skapja pārnešanas darbi</t>
  </si>
  <si>
    <t>ST 0,4kV kabellīnija</t>
  </si>
  <si>
    <t>Darbu izmaksas</t>
  </si>
  <si>
    <t>Tranšeja - bedre kabeļa vai citu apakšzemes komunikāciju apsekošanai (šurfēšana)</t>
  </si>
  <si>
    <t>ZS kabeļa līdz 35 mm2 ievēršana caurulē</t>
  </si>
  <si>
    <t>ZS plastmasas izolācijas kabeļa no 50 līdz 150 mm2  gala apdare</t>
  </si>
  <si>
    <t>ZS kabeļa gala apdares demontāža</t>
  </si>
  <si>
    <t>Kabeļu komutācijas sadalnes montāža (piem. KS tipa)</t>
  </si>
  <si>
    <r>
      <t>Kabeļu komutācijas sadalnes demontāža (piem., KS tipa)</t>
    </r>
    <r>
      <rPr>
        <b/>
        <sz val="10"/>
        <rFont val="Arial"/>
        <family val="2"/>
        <charset val="204"/>
      </rPr>
      <t xml:space="preserve"> Atkārtotai izmantošanai</t>
    </r>
  </si>
  <si>
    <t>Vertikālā zemētāja dziļumā  līdz 5 m montāža</t>
  </si>
  <si>
    <t>Materiālu izmaksas</t>
  </si>
  <si>
    <t>Gala apdare 1kV, četrdzīslu kabelim (EPKT0015)</t>
  </si>
  <si>
    <t>Caurule, gofrēta 450N, d=50 (abon. Ievads)</t>
  </si>
  <si>
    <t>Caurule, gofrēta 450N, d=110 (kab. Ievads)</t>
  </si>
  <si>
    <t>Keramzīts 4/10</t>
  </si>
  <si>
    <t>lit.</t>
  </si>
  <si>
    <t>Grants 0/3</t>
  </si>
  <si>
    <t>Grants 4/8</t>
  </si>
  <si>
    <t>Sadalnes KS-4A zemējuma komplekts</t>
  </si>
  <si>
    <t>Sadalne KS-4A (izmantot dem.)</t>
  </si>
  <si>
    <t>Sadalnes pamats MP-1 (izmantot dem.)</t>
  </si>
  <si>
    <t>Abonenta 0,4kV kabellīnija</t>
  </si>
  <si>
    <t xml:space="preserve">ZS plastmasas izolācijas kabeļa līdz 35 mm2 gala apdare </t>
  </si>
  <si>
    <t>ZS kabeļa līdz 35 mm2 montāža uz plauktiem, kabeļu tuneļos, kanālos</t>
  </si>
  <si>
    <t>ZS kabeļa demontāža</t>
  </si>
  <si>
    <t>ZS kabeļa ieviešana ēkā</t>
  </si>
  <si>
    <t>ZS kabeļa ievēršana instalācijas caurulē</t>
  </si>
  <si>
    <t>Kabelis 1kV četrdzīslu Al 4x16</t>
  </si>
  <si>
    <t>Kabeļu aizsardzības caurule d=50, instalācijas, gofrētā, 320N</t>
  </si>
  <si>
    <t>EPL digitālā uzmērīšana</t>
  </si>
  <si>
    <t>objekts</t>
  </si>
  <si>
    <t>Rakšanas atļaujas saņemšana</t>
  </si>
  <si>
    <t>Neattiecināmās izmaksas</t>
  </si>
  <si>
    <t xml:space="preserve">Sertifikāta Nr. </t>
  </si>
  <si>
    <t>Attiecināmās + neattiecināmās izmaksas</t>
  </si>
  <si>
    <t>A</t>
  </si>
  <si>
    <t>N</t>
  </si>
  <si>
    <t>A - N</t>
  </si>
  <si>
    <t>Sertifikāta Nr. _________________________________</t>
  </si>
  <si>
    <t>3n</t>
  </si>
  <si>
    <t>Valmieras Namsaimnieks</t>
  </si>
  <si>
    <t>Tāme sastādīta  2021. gada tirgus cenās, pamatojoties uz ___ daļas rasējumiem</t>
  </si>
  <si>
    <t>Tāme sastādīta  2021.gada tirgus cenās, pamatojoties uz ___ daļas rasējumiem</t>
  </si>
  <si>
    <t xml:space="preserve">Ārdurvju elektroniska koda atslēga RAIMANN vai ekvivalents </t>
  </si>
  <si>
    <t>Esošās trepes demontāža, montāža atpakaļ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</si>
</sst>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
    <numFmt numFmtId="166" formatCode="0.0%"/>
    <numFmt numFmtId="167" formatCode="0.0"/>
    <numFmt numFmtId="168" formatCode="0.0%;;"/>
  </numFmts>
  <fonts count="15" x14ac:knownFonts="1">
    <font>
      <sz val="11"/>
      <color theme="1"/>
      <name val="Calibri"/>
      <family val="2"/>
      <charset val="186"/>
      <scheme val="minor"/>
    </font>
    <font>
      <sz val="8"/>
      <name val="Arial"/>
      <family val="2"/>
      <charset val="186"/>
    </font>
    <font>
      <b/>
      <sz val="8"/>
      <name val="Arial"/>
      <family val="2"/>
      <charset val="186"/>
    </font>
    <font>
      <sz val="10"/>
      <name val="Arial"/>
      <family val="2"/>
      <charset val="186"/>
    </font>
    <font>
      <sz val="10"/>
      <name val="Arial"/>
      <family val="2"/>
      <charset val="204"/>
    </font>
    <font>
      <sz val="9"/>
      <color indexed="81"/>
      <name val="Tahoma"/>
      <family val="2"/>
      <charset val="186"/>
    </font>
    <font>
      <b/>
      <sz val="9"/>
      <color indexed="81"/>
      <name val="Tahoma"/>
      <family val="2"/>
      <charset val="186"/>
    </font>
    <font>
      <sz val="12"/>
      <name val="Arial Narrow"/>
      <family val="2"/>
      <charset val="204"/>
    </font>
    <font>
      <sz val="10"/>
      <name val="Arial"/>
      <family val="2"/>
    </font>
    <font>
      <vertAlign val="superscript"/>
      <sz val="10"/>
      <name val="Arial Narrow"/>
      <family val="2"/>
      <charset val="204"/>
    </font>
    <font>
      <sz val="12"/>
      <name val="Arial Narrow"/>
      <family val="2"/>
      <charset val="186"/>
    </font>
    <font>
      <sz val="10"/>
      <name val="Tahoma"/>
      <family val="2"/>
      <charset val="186"/>
    </font>
    <font>
      <sz val="10"/>
      <name val="Helv"/>
    </font>
    <font>
      <b/>
      <sz val="10"/>
      <name val="Arial"/>
      <family val="2"/>
      <charset val="204"/>
    </font>
    <font>
      <sz val="8"/>
      <color theme="0"/>
      <name val="Arial"/>
      <family val="2"/>
      <charset val="186"/>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54">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style="medium">
        <color indexed="64"/>
      </left>
      <right/>
      <top/>
      <bottom/>
      <diagonal/>
    </border>
    <border>
      <left/>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s>
  <cellStyleXfs count="7">
    <xf numFmtId="0" fontId="0" fillId="0" borderId="0"/>
    <xf numFmtId="0" fontId="3" fillId="0" borderId="0"/>
    <xf numFmtId="0" fontId="3" fillId="0" borderId="0"/>
    <xf numFmtId="0" fontId="4" fillId="0" borderId="0"/>
    <xf numFmtId="0" fontId="8" fillId="0" borderId="0"/>
    <xf numFmtId="0" fontId="11" fillId="0" borderId="0"/>
    <xf numFmtId="0" fontId="12" fillId="0" borderId="0"/>
  </cellStyleXfs>
  <cellXfs count="266">
    <xf numFmtId="0" fontId="0" fillId="0" borderId="0" xfId="0"/>
    <xf numFmtId="0" fontId="1" fillId="0" borderId="0" xfId="0" applyFont="1"/>
    <xf numFmtId="0" fontId="2" fillId="0" borderId="0" xfId="0" applyFont="1" applyAlignment="1">
      <alignment horizontal="center"/>
    </xf>
    <xf numFmtId="0" fontId="2" fillId="0" borderId="1" xfId="0" applyFont="1" applyBorder="1" applyAlignment="1">
      <alignment horizontal="center"/>
    </xf>
    <xf numFmtId="0" fontId="1" fillId="0" borderId="0" xfId="0" applyFont="1" applyAlignment="1">
      <alignment horizontal="righ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4" fontId="1" fillId="0" borderId="7" xfId="0" applyNumberFormat="1" applyFont="1" applyBorder="1" applyAlignment="1">
      <alignment horizontal="center" vertical="center"/>
    </xf>
    <xf numFmtId="0" fontId="1" fillId="0" borderId="10" xfId="0" applyFont="1" applyBorder="1"/>
    <xf numFmtId="0" fontId="2" fillId="0" borderId="11" xfId="0" applyFont="1" applyBorder="1" applyAlignment="1">
      <alignment horizontal="right"/>
    </xf>
    <xf numFmtId="2" fontId="2" fillId="0" borderId="12" xfId="0" applyNumberFormat="1" applyFont="1" applyBorder="1" applyAlignment="1">
      <alignment horizontal="center" vertical="center"/>
    </xf>
    <xf numFmtId="0" fontId="2" fillId="0" borderId="0" xfId="0" applyFont="1" applyAlignment="1">
      <alignment horizontal="right"/>
    </xf>
    <xf numFmtId="2" fontId="2" fillId="0" borderId="0" xfId="0" applyNumberFormat="1" applyFont="1" applyAlignment="1">
      <alignment horizontal="center" vertical="center"/>
    </xf>
    <xf numFmtId="2" fontId="1" fillId="0" borderId="14" xfId="0" applyNumberFormat="1" applyFont="1" applyBorder="1" applyAlignment="1">
      <alignment horizontal="center" vertical="center"/>
    </xf>
    <xf numFmtId="0" fontId="1" fillId="0" borderId="0" xfId="0" applyFont="1" applyAlignment="1">
      <alignment wrapText="1"/>
    </xf>
    <xf numFmtId="0" fontId="1" fillId="0" borderId="0" xfId="0" applyFont="1" applyAlignment="1">
      <alignment horizontal="center" vertical="justify"/>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2" fontId="1" fillId="0" borderId="0" xfId="0" applyNumberFormat="1" applyFont="1"/>
    <xf numFmtId="0" fontId="2" fillId="0" borderId="31" xfId="0" applyFont="1" applyBorder="1" applyAlignment="1">
      <alignment horizontal="center"/>
    </xf>
    <xf numFmtId="0" fontId="1" fillId="0" borderId="0" xfId="0" applyFont="1" applyAlignment="1">
      <alignment vertical="center"/>
    </xf>
    <xf numFmtId="164" fontId="1" fillId="0" borderId="21"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right" vertical="center"/>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2" fontId="1" fillId="0" borderId="0" xfId="0" applyNumberFormat="1" applyFont="1" applyAlignment="1">
      <alignment horizontal="center" vertical="center"/>
    </xf>
    <xf numFmtId="2" fontId="1" fillId="0" borderId="0" xfId="0" applyNumberFormat="1" applyFont="1" applyAlignment="1">
      <alignment vertical="center"/>
    </xf>
    <xf numFmtId="0" fontId="2" fillId="0" borderId="0" xfId="0" applyFont="1" applyAlignment="1">
      <alignment horizontal="right" vertical="center"/>
    </xf>
    <xf numFmtId="14" fontId="1" fillId="0" borderId="0" xfId="0" applyNumberFormat="1" applyFont="1" applyAlignment="1">
      <alignment horizontal="left"/>
    </xf>
    <xf numFmtId="0" fontId="1" fillId="0" borderId="32"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165" fontId="1" fillId="0" borderId="5" xfId="0" applyNumberFormat="1" applyFont="1" applyBorder="1" applyAlignment="1">
      <alignment horizontal="center" vertical="center"/>
    </xf>
    <xf numFmtId="0" fontId="1" fillId="0" borderId="29" xfId="0" applyFont="1" applyBorder="1" applyAlignment="1">
      <alignment wrapText="1"/>
    </xf>
    <xf numFmtId="164" fontId="2" fillId="0" borderId="10" xfId="0" applyNumberFormat="1" applyFont="1" applyBorder="1" applyAlignment="1">
      <alignment horizontal="center"/>
    </xf>
    <xf numFmtId="164" fontId="2" fillId="0" borderId="12" xfId="0" applyNumberFormat="1" applyFont="1" applyBorder="1" applyAlignment="1">
      <alignment horizontal="center"/>
    </xf>
    <xf numFmtId="164" fontId="1" fillId="0" borderId="4" xfId="0" applyNumberFormat="1" applyFont="1" applyBorder="1" applyAlignment="1">
      <alignment horizontal="center"/>
    </xf>
    <xf numFmtId="164" fontId="1" fillId="0" borderId="0" xfId="0" applyNumberFormat="1" applyFont="1"/>
    <xf numFmtId="164" fontId="1" fillId="0" borderId="36" xfId="0" applyNumberFormat="1" applyFont="1" applyBorder="1" applyAlignment="1">
      <alignment horizontal="center"/>
    </xf>
    <xf numFmtId="164" fontId="1" fillId="0" borderId="35" xfId="0" applyNumberFormat="1" applyFont="1" applyBorder="1" applyAlignment="1">
      <alignment horizontal="center"/>
    </xf>
    <xf numFmtId="164" fontId="1" fillId="0" borderId="5" xfId="0" applyNumberFormat="1" applyFont="1" applyBorder="1" applyAlignment="1">
      <alignment horizontal="center" vertical="center"/>
    </xf>
    <xf numFmtId="164" fontId="1" fillId="0" borderId="29" xfId="0" applyNumberFormat="1" applyFont="1" applyBorder="1" applyAlignment="1">
      <alignment vertical="top" wrapText="1"/>
    </xf>
    <xf numFmtId="164" fontId="1" fillId="0" borderId="29" xfId="2" applyNumberFormat="1" applyFont="1" applyBorder="1" applyAlignment="1">
      <alignment horizontal="center" vertical="center"/>
    </xf>
    <xf numFmtId="164" fontId="2" fillId="0" borderId="30" xfId="2" applyNumberFormat="1" applyFont="1" applyBorder="1" applyAlignment="1">
      <alignment horizontal="center" vertical="center"/>
    </xf>
    <xf numFmtId="164" fontId="1" fillId="0" borderId="5" xfId="2" applyNumberFormat="1" applyFont="1" applyBorder="1" applyAlignment="1">
      <alignment horizontal="center" vertical="center"/>
    </xf>
    <xf numFmtId="9" fontId="1" fillId="0" borderId="0" xfId="0" applyNumberFormat="1" applyFont="1"/>
    <xf numFmtId="165" fontId="1" fillId="0" borderId="0" xfId="0" applyNumberFormat="1" applyFont="1" applyAlignment="1">
      <alignment vertical="center"/>
    </xf>
    <xf numFmtId="164" fontId="1" fillId="0" borderId="2" xfId="0" applyNumberFormat="1" applyFont="1" applyBorder="1" applyAlignment="1">
      <alignment horizontal="center" vertical="center"/>
    </xf>
    <xf numFmtId="164" fontId="1" fillId="0" borderId="21" xfId="0" applyNumberFormat="1" applyFont="1" applyBorder="1" applyAlignment="1">
      <alignment horizontal="center" vertical="center"/>
    </xf>
    <xf numFmtId="164" fontId="1" fillId="0" borderId="22" xfId="0" applyNumberFormat="1" applyFont="1" applyBorder="1" applyAlignment="1">
      <alignment horizontal="center"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16" xfId="0" applyNumberFormat="1" applyFont="1" applyBorder="1" applyAlignment="1">
      <alignment horizontal="center"/>
    </xf>
    <xf numFmtId="0" fontId="2" fillId="0" borderId="34" xfId="0" applyFont="1" applyBorder="1" applyAlignment="1">
      <alignment horizontal="center" vertical="center" textRotation="90"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164" fontId="2" fillId="0" borderId="44" xfId="0" applyNumberFormat="1" applyFont="1" applyBorder="1" applyAlignment="1">
      <alignment horizontal="center" vertical="center" wrapText="1"/>
    </xf>
    <xf numFmtId="164" fontId="1" fillId="0" borderId="44" xfId="2" applyNumberFormat="1" applyFont="1" applyBorder="1" applyAlignment="1">
      <alignment horizontal="center" vertical="center"/>
    </xf>
    <xf numFmtId="164" fontId="2" fillId="0" borderId="45" xfId="2" applyNumberFormat="1" applyFont="1" applyBorder="1" applyAlignment="1">
      <alignment horizontal="center" vertical="center"/>
    </xf>
    <xf numFmtId="164" fontId="1" fillId="0" borderId="45" xfId="0" applyNumberFormat="1" applyFont="1" applyBorder="1" applyAlignment="1">
      <alignment horizontal="center" vertical="center" wrapText="1"/>
    </xf>
    <xf numFmtId="164" fontId="1" fillId="0" borderId="43" xfId="2" applyNumberFormat="1" applyFont="1" applyBorder="1" applyAlignment="1">
      <alignment horizontal="center" vertical="center"/>
    </xf>
    <xf numFmtId="164" fontId="2" fillId="0" borderId="10" xfId="3" applyNumberFormat="1" applyFont="1" applyBorder="1" applyAlignment="1">
      <alignment horizontal="center" vertical="center"/>
    </xf>
    <xf numFmtId="164" fontId="2" fillId="0" borderId="13" xfId="3" applyNumberFormat="1" applyFont="1" applyBorder="1" applyAlignment="1">
      <alignment horizontal="center" vertical="center"/>
    </xf>
    <xf numFmtId="164" fontId="2" fillId="0" borderId="14" xfId="3" applyNumberFormat="1" applyFont="1" applyBorder="1" applyAlignment="1">
      <alignment horizontal="center" vertical="center"/>
    </xf>
    <xf numFmtId="166" fontId="2" fillId="0" borderId="4" xfId="0" applyNumberFormat="1" applyFont="1" applyBorder="1" applyAlignment="1">
      <alignment horizontal="center"/>
    </xf>
    <xf numFmtId="166" fontId="1" fillId="0" borderId="7" xfId="0" applyNumberFormat="1" applyFont="1" applyBorder="1" applyAlignment="1">
      <alignment horizontal="center"/>
    </xf>
    <xf numFmtId="166" fontId="2" fillId="0" borderId="7" xfId="0" applyNumberFormat="1" applyFont="1" applyBorder="1" applyAlignment="1">
      <alignment horizontal="center"/>
    </xf>
    <xf numFmtId="165" fontId="1" fillId="0" borderId="2"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0" fontId="1" fillId="0" borderId="41" xfId="0" applyFont="1" applyBorder="1" applyAlignment="1">
      <alignment wrapText="1"/>
    </xf>
    <xf numFmtId="0" fontId="2" fillId="0" borderId="41" xfId="0" applyFont="1" applyBorder="1" applyAlignment="1">
      <alignment wrapText="1"/>
    </xf>
    <xf numFmtId="0" fontId="2" fillId="0" borderId="39" xfId="0" applyFont="1" applyBorder="1" applyAlignment="1">
      <alignment wrapText="1"/>
    </xf>
    <xf numFmtId="164" fontId="1" fillId="0" borderId="0" xfId="0" applyNumberFormat="1" applyFont="1" applyAlignment="1">
      <alignment horizontal="center" vertical="justify"/>
    </xf>
    <xf numFmtId="1" fontId="1" fillId="0" borderId="5" xfId="0" applyNumberFormat="1" applyFont="1" applyBorder="1" applyAlignment="1">
      <alignment horizontal="center" vertical="center"/>
    </xf>
    <xf numFmtId="0" fontId="1" fillId="0" borderId="0" xfId="0" applyFont="1" applyAlignment="1">
      <alignment horizontal="center"/>
    </xf>
    <xf numFmtId="0" fontId="1" fillId="0" borderId="0" xfId="0" applyFont="1" applyAlignment="1">
      <alignment vertical="justify"/>
    </xf>
    <xf numFmtId="9" fontId="1" fillId="0" borderId="40" xfId="0" applyNumberFormat="1" applyFont="1" applyBorder="1" applyAlignment="1"/>
    <xf numFmtId="9" fontId="1" fillId="0" borderId="0" xfId="0" applyNumberFormat="1" applyFont="1" applyAlignment="1"/>
    <xf numFmtId="9" fontId="1" fillId="0" borderId="0" xfId="0" applyNumberFormat="1" applyFont="1" applyAlignment="1">
      <alignment horizontal="right"/>
    </xf>
    <xf numFmtId="14" fontId="1" fillId="0" borderId="0" xfId="0" applyNumberFormat="1" applyFont="1" applyAlignment="1">
      <alignment horizontal="right"/>
    </xf>
    <xf numFmtId="14" fontId="1" fillId="0" borderId="0" xfId="0" applyNumberFormat="1" applyFont="1" applyAlignment="1"/>
    <xf numFmtId="165" fontId="1" fillId="0" borderId="1" xfId="0" applyNumberFormat="1" applyFont="1" applyBorder="1" applyAlignment="1"/>
    <xf numFmtId="1" fontId="1" fillId="0" borderId="0" xfId="0" applyNumberFormat="1" applyFont="1" applyAlignment="1"/>
    <xf numFmtId="0" fontId="2" fillId="0" borderId="0" xfId="0" applyFont="1" applyAlignment="1">
      <alignment horizontal="center"/>
    </xf>
    <xf numFmtId="0" fontId="1" fillId="0" borderId="32"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164" fontId="2" fillId="2" borderId="29" xfId="0" applyNumberFormat="1" applyFont="1" applyFill="1" applyBorder="1" applyAlignment="1">
      <alignment vertical="top" wrapText="1"/>
    </xf>
    <xf numFmtId="164" fontId="1" fillId="0" borderId="29" xfId="0" applyNumberFormat="1" applyFont="1" applyBorder="1" applyAlignment="1">
      <alignment vertical="center" wrapText="1"/>
    </xf>
    <xf numFmtId="0" fontId="1" fillId="0" borderId="29" xfId="0" applyFont="1" applyFill="1" applyBorder="1" applyAlignment="1">
      <alignment wrapText="1"/>
    </xf>
    <xf numFmtId="0" fontId="2" fillId="2" borderId="29" xfId="0" applyFont="1" applyFill="1" applyBorder="1" applyAlignment="1">
      <alignment wrapText="1"/>
    </xf>
    <xf numFmtId="0" fontId="2" fillId="2" borderId="29" xfId="0" applyFont="1" applyFill="1" applyBorder="1" applyAlignment="1">
      <alignment vertical="center" wrapText="1"/>
    </xf>
    <xf numFmtId="164" fontId="2" fillId="2" borderId="29" xfId="0" applyNumberFormat="1" applyFont="1" applyFill="1" applyBorder="1" applyAlignment="1">
      <alignment vertical="center" wrapText="1"/>
    </xf>
    <xf numFmtId="164" fontId="2" fillId="2" borderId="44" xfId="0" applyNumberFormat="1" applyFont="1" applyFill="1" applyBorder="1" applyAlignment="1">
      <alignment vertical="top" wrapText="1"/>
    </xf>
    <xf numFmtId="0" fontId="1" fillId="0" borderId="29" xfId="0" applyFont="1" applyBorder="1" applyAlignment="1">
      <alignment horizontal="center" wrapText="1"/>
    </xf>
    <xf numFmtId="0" fontId="2" fillId="2" borderId="29" xfId="0" applyFont="1" applyFill="1" applyBorder="1" applyAlignment="1">
      <alignment horizontal="center" vertical="center" wrapText="1"/>
    </xf>
    <xf numFmtId="0" fontId="1" fillId="0" borderId="29" xfId="0" applyFont="1" applyBorder="1" applyAlignment="1">
      <alignment horizontal="center" vertical="center" wrapText="1"/>
    </xf>
    <xf numFmtId="164" fontId="1" fillId="0" borderId="44" xfId="0" applyNumberFormat="1" applyFont="1" applyBorder="1" applyAlignment="1">
      <alignment horizontal="center" vertical="center" wrapText="1"/>
    </xf>
    <xf numFmtId="0" fontId="2" fillId="0" borderId="0" xfId="0" applyFont="1"/>
    <xf numFmtId="0" fontId="2" fillId="0" borderId="0" xfId="0" applyFont="1" applyAlignment="1"/>
    <xf numFmtId="14" fontId="1" fillId="0" borderId="0" xfId="0" applyNumberFormat="1" applyFont="1" applyAlignment="1">
      <alignment horizontal="right" vertical="center"/>
    </xf>
    <xf numFmtId="9" fontId="1" fillId="0" borderId="0" xfId="0" applyNumberFormat="1" applyFont="1" applyAlignment="1">
      <alignment horizontal="right" vertical="center"/>
    </xf>
    <xf numFmtId="14" fontId="1" fillId="0" borderId="0" xfId="0" applyNumberFormat="1" applyFont="1" applyAlignment="1">
      <alignment horizontal="left" vertical="center"/>
    </xf>
    <xf numFmtId="0" fontId="1" fillId="0" borderId="29" xfId="0" applyFont="1" applyBorder="1" applyAlignment="1">
      <alignment vertical="center" wrapText="1"/>
    </xf>
    <xf numFmtId="9" fontId="1" fillId="0" borderId="40" xfId="0" applyNumberFormat="1" applyFont="1" applyBorder="1" applyAlignment="1">
      <alignment vertical="center"/>
    </xf>
    <xf numFmtId="9" fontId="1" fillId="0" borderId="0" xfId="0" applyNumberFormat="1" applyFont="1" applyAlignment="1">
      <alignment vertical="center"/>
    </xf>
    <xf numFmtId="165" fontId="1" fillId="0" borderId="1" xfId="0" applyNumberFormat="1" applyFont="1" applyBorder="1" applyAlignment="1">
      <alignment vertical="center"/>
    </xf>
    <xf numFmtId="49" fontId="2" fillId="0" borderId="41" xfId="0" applyNumberFormat="1" applyFont="1" applyBorder="1" applyAlignment="1">
      <alignment horizontal="left" wrapText="1"/>
    </xf>
    <xf numFmtId="0" fontId="1" fillId="3" borderId="0" xfId="0" applyFont="1" applyFill="1" applyAlignment="1">
      <alignment wrapText="1"/>
    </xf>
    <xf numFmtId="0" fontId="2" fillId="0" borderId="6" xfId="0" applyFont="1" applyBorder="1" applyAlignment="1">
      <alignment horizontal="left" wrapText="1"/>
    </xf>
    <xf numFmtId="0" fontId="1" fillId="0" borderId="1" xfId="0" applyFont="1" applyBorder="1" applyAlignment="1">
      <alignment wrapText="1"/>
    </xf>
    <xf numFmtId="0" fontId="1" fillId="0" borderId="0" xfId="0" applyFont="1" applyAlignment="1">
      <alignment horizontal="center"/>
    </xf>
    <xf numFmtId="0" fontId="1" fillId="0" borderId="0" xfId="0" applyFont="1" applyAlignment="1">
      <alignment horizontal="right"/>
    </xf>
    <xf numFmtId="0" fontId="1" fillId="0" borderId="8" xfId="0" applyFont="1" applyBorder="1" applyAlignment="1">
      <alignment horizontal="center" vertical="center" textRotation="90" wrapText="1"/>
    </xf>
    <xf numFmtId="0" fontId="2" fillId="0" borderId="0" xfId="0" applyFont="1" applyAlignment="1">
      <alignment horizontal="right"/>
    </xf>
    <xf numFmtId="0" fontId="1" fillId="0" borderId="0" xfId="0" applyFont="1" applyAlignment="1">
      <alignment horizontal="center" vertical="justify"/>
    </xf>
    <xf numFmtId="0" fontId="2" fillId="0" borderId="1" xfId="0" applyFont="1" applyBorder="1" applyAlignment="1">
      <alignment horizontal="center"/>
    </xf>
    <xf numFmtId="0" fontId="2" fillId="0" borderId="0" xfId="0" applyFont="1" applyAlignment="1">
      <alignment horizontal="center"/>
    </xf>
    <xf numFmtId="0" fontId="1" fillId="0" borderId="42" xfId="0" applyFont="1" applyBorder="1" applyAlignment="1">
      <alignment horizontal="center" vertical="center" textRotation="90" wrapText="1"/>
    </xf>
    <xf numFmtId="0" fontId="1" fillId="0" borderId="46" xfId="0" applyFont="1" applyBorder="1" applyAlignment="1">
      <alignment horizontal="center" vertical="center" textRotation="90" wrapText="1"/>
    </xf>
    <xf numFmtId="164" fontId="1" fillId="0" borderId="1" xfId="0" applyNumberFormat="1" applyFont="1" applyBorder="1" applyAlignment="1">
      <alignment horizontal="center" vertical="center" wrapText="1"/>
    </xf>
    <xf numFmtId="0" fontId="7" fillId="0" borderId="29" xfId="0" applyFont="1" applyBorder="1" applyAlignment="1">
      <alignment horizontal="center" vertical="center"/>
    </xf>
    <xf numFmtId="0" fontId="7" fillId="0" borderId="29" xfId="0" applyFont="1" applyBorder="1" applyAlignment="1">
      <alignment horizontal="center" vertical="center" wrapText="1"/>
    </xf>
    <xf numFmtId="1" fontId="7" fillId="0" borderId="29" xfId="4" applyNumberFormat="1" applyFont="1" applyBorder="1" applyAlignment="1">
      <alignment horizontal="center" vertical="center" wrapText="1" shrinkToFit="1"/>
    </xf>
    <xf numFmtId="1" fontId="1" fillId="0" borderId="0" xfId="0" applyNumberFormat="1" applyFont="1" applyAlignment="1">
      <alignment horizontal="center" vertical="center" wrapText="1"/>
    </xf>
    <xf numFmtId="9" fontId="2" fillId="0" borderId="0" xfId="0" applyNumberFormat="1" applyFont="1" applyAlignment="1">
      <alignment vertical="center"/>
    </xf>
    <xf numFmtId="0" fontId="1" fillId="0" borderId="27" xfId="0" applyFont="1" applyBorder="1" applyAlignment="1">
      <alignment horizontal="center" vertical="center" textRotation="90" wrapText="1"/>
    </xf>
    <xf numFmtId="0" fontId="2" fillId="0" borderId="28" xfId="0" applyFont="1" applyBorder="1" applyAlignment="1">
      <alignment horizontal="center" vertical="center" textRotation="90" wrapText="1"/>
    </xf>
    <xf numFmtId="0" fontId="1" fillId="0" borderId="26" xfId="0" applyFont="1" applyBorder="1" applyAlignment="1">
      <alignment horizontal="center" vertical="center" textRotation="90" wrapText="1"/>
    </xf>
    <xf numFmtId="9" fontId="1" fillId="0" borderId="40" xfId="0" applyNumberFormat="1" applyFont="1" applyBorder="1"/>
    <xf numFmtId="165" fontId="1" fillId="0" borderId="1" xfId="0" applyNumberFormat="1" applyFont="1" applyBorder="1"/>
    <xf numFmtId="0" fontId="14" fillId="0" borderId="0" xfId="0" applyFont="1"/>
    <xf numFmtId="0" fontId="2" fillId="0" borderId="50" xfId="0" applyFont="1" applyBorder="1" applyAlignment="1">
      <alignment horizontal="center" vertical="center" textRotation="90" wrapText="1"/>
    </xf>
    <xf numFmtId="0" fontId="1" fillId="0" borderId="51" xfId="0" applyFont="1" applyBorder="1" applyAlignment="1">
      <alignment horizontal="center" vertical="center" textRotation="90" wrapText="1"/>
    </xf>
    <xf numFmtId="164" fontId="1" fillId="0" borderId="4" xfId="0" applyNumberFormat="1" applyFont="1" applyBorder="1" applyAlignment="1">
      <alignment horizontal="center" vertical="center" wrapText="1"/>
    </xf>
    <xf numFmtId="164" fontId="1" fillId="0" borderId="29" xfId="0" applyNumberFormat="1" applyFont="1" applyBorder="1" applyAlignment="1">
      <alignment wrapText="1"/>
    </xf>
    <xf numFmtId="164" fontId="2" fillId="0" borderId="6" xfId="2" applyNumberFormat="1" applyFont="1" applyBorder="1" applyAlignment="1">
      <alignment horizontal="center" vertical="center"/>
    </xf>
    <xf numFmtId="164" fontId="1" fillId="0" borderId="7" xfId="0" applyNumberFormat="1" applyFont="1" applyBorder="1" applyAlignment="1">
      <alignment horizontal="center" vertical="center" wrapText="1"/>
    </xf>
    <xf numFmtId="164" fontId="2" fillId="0" borderId="47" xfId="3" applyNumberFormat="1" applyFont="1" applyBorder="1" applyAlignment="1">
      <alignment horizontal="center" vertical="center"/>
    </xf>
    <xf numFmtId="164" fontId="2" fillId="0" borderId="48" xfId="3" applyNumberFormat="1" applyFont="1" applyBorder="1" applyAlignment="1">
      <alignment horizontal="center" vertical="center"/>
    </xf>
    <xf numFmtId="164" fontId="2" fillId="0" borderId="49" xfId="3" applyNumberFormat="1" applyFont="1" applyBorder="1" applyAlignment="1">
      <alignment horizontal="center" vertical="center"/>
    </xf>
    <xf numFmtId="165" fontId="1" fillId="0" borderId="10" xfId="0" applyNumberFormat="1" applyFont="1" applyBorder="1" applyAlignment="1">
      <alignment horizontal="center" vertical="center"/>
    </xf>
    <xf numFmtId="0" fontId="1" fillId="0" borderId="13" xfId="0" applyFont="1" applyFill="1" applyBorder="1" applyAlignment="1">
      <alignment wrapText="1"/>
    </xf>
    <xf numFmtId="164" fontId="1" fillId="0" borderId="13" xfId="0" applyNumberFormat="1" applyFont="1" applyBorder="1" applyAlignment="1">
      <alignment vertical="top" wrapText="1"/>
    </xf>
    <xf numFmtId="164" fontId="1" fillId="0" borderId="13" xfId="0" applyNumberFormat="1" applyFont="1" applyBorder="1" applyAlignment="1">
      <alignment horizontal="center" vertical="center" wrapText="1"/>
    </xf>
    <xf numFmtId="164" fontId="1" fillId="0" borderId="14" xfId="0" applyNumberFormat="1" applyFont="1" applyBorder="1" applyAlignment="1">
      <alignment horizontal="center" vertical="center" wrapText="1"/>
    </xf>
    <xf numFmtId="164" fontId="1" fillId="0" borderId="10" xfId="2" applyNumberFormat="1" applyFont="1" applyBorder="1" applyAlignment="1">
      <alignment horizontal="center" vertical="center"/>
    </xf>
    <xf numFmtId="164" fontId="1" fillId="0" borderId="13" xfId="2" applyNumberFormat="1" applyFont="1" applyBorder="1" applyAlignment="1">
      <alignment horizontal="center" vertical="center"/>
    </xf>
    <xf numFmtId="164" fontId="2" fillId="0" borderId="14" xfId="2" applyNumberFormat="1" applyFont="1" applyBorder="1" applyAlignment="1">
      <alignment horizontal="center" vertical="center"/>
    </xf>
    <xf numFmtId="164" fontId="1" fillId="0" borderId="20" xfId="0" applyNumberFormat="1" applyFont="1" applyBorder="1" applyAlignment="1">
      <alignment horizontal="center" vertical="center"/>
    </xf>
    <xf numFmtId="168" fontId="2" fillId="0" borderId="4" xfId="0" applyNumberFormat="1" applyFont="1" applyBorder="1" applyAlignment="1">
      <alignment horizontal="center"/>
    </xf>
    <xf numFmtId="168" fontId="2" fillId="0" borderId="7" xfId="0" applyNumberFormat="1" applyFont="1" applyBorder="1" applyAlignment="1">
      <alignment horizontal="center"/>
    </xf>
    <xf numFmtId="167" fontId="1" fillId="0" borderId="0" xfId="0" applyNumberFormat="1" applyFont="1"/>
    <xf numFmtId="165" fontId="1" fillId="0" borderId="10" xfId="0" applyNumberFormat="1" applyFont="1" applyBorder="1" applyAlignment="1">
      <alignment horizontal="center" vertical="center" wrapText="1"/>
    </xf>
    <xf numFmtId="164" fontId="1" fillId="0" borderId="7" xfId="0" applyNumberFormat="1" applyFont="1" applyBorder="1" applyAlignment="1">
      <alignment horizontal="center" vertical="center"/>
    </xf>
    <xf numFmtId="164" fontId="2" fillId="0" borderId="12" xfId="0" applyNumberFormat="1" applyFont="1" applyBorder="1" applyAlignment="1">
      <alignment horizontal="center" vertical="center"/>
    </xf>
    <xf numFmtId="164" fontId="1" fillId="0" borderId="14" xfId="0" applyNumberFormat="1" applyFont="1" applyBorder="1" applyAlignment="1">
      <alignment horizontal="center" vertical="center"/>
    </xf>
    <xf numFmtId="165" fontId="2" fillId="0" borderId="53" xfId="0" applyNumberFormat="1" applyFont="1" applyBorder="1" applyAlignment="1">
      <alignment horizontal="center" vertical="center" wrapText="1"/>
    </xf>
    <xf numFmtId="165" fontId="2" fillId="0" borderId="34" xfId="0" applyNumberFormat="1" applyFont="1" applyBorder="1" applyAlignment="1">
      <alignment horizontal="left" vertical="center" wrapText="1"/>
    </xf>
    <xf numFmtId="164" fontId="1" fillId="0" borderId="43" xfId="0" applyNumberFormat="1" applyFont="1" applyBorder="1" applyAlignment="1">
      <alignment horizontal="center" vertical="center"/>
    </xf>
    <xf numFmtId="164" fontId="1" fillId="0" borderId="44" xfId="0" applyNumberFormat="1" applyFont="1" applyBorder="1" applyAlignment="1">
      <alignment horizontal="center" vertical="center"/>
    </xf>
    <xf numFmtId="0" fontId="1" fillId="0" borderId="10" xfId="0" applyFont="1" applyBorder="1" applyAlignment="1">
      <alignment horizontal="left"/>
    </xf>
    <xf numFmtId="0" fontId="1" fillId="0" borderId="13" xfId="0" applyFont="1" applyBorder="1" applyAlignment="1">
      <alignment horizontal="left"/>
    </xf>
    <xf numFmtId="0" fontId="1" fillId="0" borderId="1" xfId="0" applyFont="1" applyBorder="1" applyAlignment="1">
      <alignment horizontal="center" wrapText="1"/>
    </xf>
    <xf numFmtId="0" fontId="1" fillId="0" borderId="15"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right"/>
    </xf>
    <xf numFmtId="0" fontId="2" fillId="0" borderId="39" xfId="0" applyFont="1" applyBorder="1" applyAlignment="1">
      <alignment horizontal="left" wrapText="1"/>
    </xf>
    <xf numFmtId="164" fontId="1" fillId="0" borderId="1" xfId="0" applyNumberFormat="1" applyFont="1" applyBorder="1" applyAlignment="1">
      <alignment horizontal="center" wrapText="1"/>
    </xf>
    <xf numFmtId="164" fontId="2" fillId="0" borderId="39" xfId="0" applyNumberFormat="1" applyFont="1" applyBorder="1" applyAlignment="1">
      <alignment horizontal="left" wrapText="1"/>
    </xf>
    <xf numFmtId="0" fontId="2" fillId="0" borderId="37" xfId="0" applyFont="1" applyBorder="1" applyAlignment="1">
      <alignment horizontal="right"/>
    </xf>
    <xf numFmtId="0" fontId="2" fillId="0" borderId="38" xfId="0" applyFont="1" applyBorder="1" applyAlignment="1">
      <alignment horizontal="right"/>
    </xf>
    <xf numFmtId="0" fontId="2" fillId="0" borderId="2" xfId="0" applyFont="1" applyBorder="1" applyAlignment="1">
      <alignment horizontal="right"/>
    </xf>
    <xf numFmtId="0" fontId="2" fillId="0" borderId="21" xfId="0" applyFont="1" applyBorder="1" applyAlignment="1">
      <alignment horizontal="right"/>
    </xf>
    <xf numFmtId="0" fontId="2" fillId="0" borderId="22" xfId="0" applyFont="1" applyBorder="1" applyAlignment="1">
      <alignment horizontal="right"/>
    </xf>
    <xf numFmtId="0" fontId="1" fillId="0" borderId="5" xfId="0" applyFont="1" applyBorder="1" applyAlignment="1">
      <alignment horizontal="right"/>
    </xf>
    <xf numFmtId="0" fontId="1" fillId="0" borderId="29" xfId="0" applyFont="1" applyBorder="1" applyAlignment="1">
      <alignment horizontal="right"/>
    </xf>
    <xf numFmtId="0" fontId="1" fillId="0" borderId="30" xfId="0" applyFont="1" applyBorder="1" applyAlignment="1">
      <alignment horizontal="right"/>
    </xf>
    <xf numFmtId="0" fontId="2" fillId="0" borderId="5" xfId="0" applyFont="1" applyBorder="1" applyAlignment="1">
      <alignment horizontal="right"/>
    </xf>
    <xf numFmtId="0" fontId="2" fillId="0" borderId="29" xfId="0" applyFont="1" applyBorder="1" applyAlignment="1">
      <alignment horizontal="right"/>
    </xf>
    <xf numFmtId="0" fontId="2" fillId="0" borderId="30" xfId="0" applyFont="1" applyBorder="1" applyAlignment="1">
      <alignment horizontal="right"/>
    </xf>
    <xf numFmtId="0" fontId="2" fillId="0" borderId="32" xfId="0" applyFont="1" applyBorder="1" applyAlignment="1">
      <alignment horizontal="right"/>
    </xf>
    <xf numFmtId="0" fontId="2" fillId="0" borderId="33" xfId="0" applyFont="1" applyBorder="1" applyAlignment="1">
      <alignment horizontal="right"/>
    </xf>
    <xf numFmtId="0" fontId="2" fillId="0" borderId="34" xfId="0" applyFont="1" applyBorder="1" applyAlignment="1">
      <alignment horizontal="right"/>
    </xf>
    <xf numFmtId="164" fontId="1" fillId="0" borderId="29" xfId="0" applyNumberFormat="1" applyFont="1" applyBorder="1" applyAlignment="1">
      <alignment horizontal="left" vertical="top" wrapText="1"/>
    </xf>
    <xf numFmtId="164" fontId="1" fillId="0" borderId="30" xfId="0" applyNumberFormat="1" applyFont="1" applyBorder="1" applyAlignment="1">
      <alignment horizontal="left" vertical="top" wrapText="1"/>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164" fontId="1" fillId="0" borderId="21" xfId="0" applyNumberFormat="1" applyFont="1" applyBorder="1" applyAlignment="1">
      <alignment horizontal="left" vertical="center" wrapText="1"/>
    </xf>
    <xf numFmtId="164" fontId="1" fillId="0" borderId="22" xfId="0" applyNumberFormat="1" applyFont="1" applyBorder="1" applyAlignment="1">
      <alignment horizontal="left" vertical="center" wrapText="1"/>
    </xf>
    <xf numFmtId="164" fontId="1" fillId="0" borderId="29" xfId="0" applyNumberFormat="1" applyFont="1" applyBorder="1" applyAlignment="1">
      <alignment horizontal="left" vertical="top"/>
    </xf>
    <xf numFmtId="164" fontId="1" fillId="0" borderId="30" xfId="0" applyNumberFormat="1" applyFont="1" applyBorder="1" applyAlignment="1">
      <alignment horizontal="left" vertical="top"/>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right"/>
    </xf>
    <xf numFmtId="164" fontId="2" fillId="0" borderId="41" xfId="0" applyNumberFormat="1" applyFont="1" applyBorder="1" applyAlignment="1">
      <alignment horizontal="left"/>
    </xf>
    <xf numFmtId="164" fontId="1" fillId="0" borderId="39" xfId="0" applyNumberFormat="1" applyFont="1" applyBorder="1" applyAlignment="1">
      <alignment horizontal="center"/>
    </xf>
    <xf numFmtId="0" fontId="2" fillId="0" borderId="0" xfId="0" applyFont="1" applyAlignment="1">
      <alignment horizontal="right" vertical="justify"/>
    </xf>
    <xf numFmtId="0" fontId="1" fillId="0" borderId="15" xfId="0" applyFont="1" applyBorder="1" applyAlignment="1">
      <alignment horizontal="center" vertical="top"/>
    </xf>
    <xf numFmtId="164" fontId="2" fillId="0" borderId="39" xfId="0" applyNumberFormat="1" applyFont="1" applyBorder="1" applyAlignment="1">
      <alignment horizontal="left"/>
    </xf>
    <xf numFmtId="0" fontId="1" fillId="0" borderId="0" xfId="0" applyFont="1" applyAlignment="1">
      <alignment horizontal="center" vertical="justify"/>
    </xf>
    <xf numFmtId="0" fontId="2" fillId="0" borderId="1" xfId="0" applyFont="1" applyBorder="1" applyAlignment="1">
      <alignment horizontal="center"/>
    </xf>
    <xf numFmtId="0" fontId="2" fillId="0" borderId="0" xfId="0" applyFont="1" applyAlignment="1">
      <alignment horizontal="center"/>
    </xf>
    <xf numFmtId="164" fontId="1" fillId="0" borderId="13" xfId="0" applyNumberFormat="1" applyFont="1" applyBorder="1" applyAlignment="1">
      <alignment horizontal="left" vertical="top" wrapText="1"/>
    </xf>
    <xf numFmtId="164" fontId="1" fillId="0" borderId="14" xfId="0" applyNumberFormat="1" applyFont="1" applyBorder="1" applyAlignment="1">
      <alignment horizontal="left" vertical="top" wrapText="1"/>
    </xf>
    <xf numFmtId="0" fontId="2" fillId="0" borderId="3" xfId="0" applyFont="1" applyBorder="1" applyAlignment="1">
      <alignment horizontal="right"/>
    </xf>
    <xf numFmtId="0" fontId="1" fillId="0" borderId="6" xfId="0" applyFont="1" applyBorder="1" applyAlignment="1">
      <alignment horizontal="right"/>
    </xf>
    <xf numFmtId="0" fontId="2" fillId="0" borderId="6" xfId="0" applyFont="1" applyBorder="1" applyAlignment="1">
      <alignment horizontal="right"/>
    </xf>
    <xf numFmtId="0" fontId="2" fillId="0" borderId="52" xfId="0" applyFont="1" applyBorder="1" applyAlignment="1">
      <alignment horizontal="right"/>
    </xf>
    <xf numFmtId="165" fontId="1" fillId="0" borderId="1" xfId="0" applyNumberFormat="1" applyFont="1" applyBorder="1" applyAlignment="1">
      <alignment wrapText="1"/>
    </xf>
    <xf numFmtId="9" fontId="1" fillId="0" borderId="40" xfId="0" applyNumberFormat="1" applyFont="1" applyBorder="1" applyAlignment="1">
      <alignment horizontal="left"/>
    </xf>
    <xf numFmtId="9" fontId="1" fillId="0" borderId="0" xfId="0" applyNumberFormat="1" applyFont="1" applyAlignment="1">
      <alignment horizontal="left"/>
    </xf>
    <xf numFmtId="164" fontId="1" fillId="0" borderId="1" xfId="0" applyNumberFormat="1" applyFont="1" applyBorder="1" applyAlignment="1">
      <alignment wrapText="1"/>
    </xf>
    <xf numFmtId="0" fontId="1" fillId="0" borderId="22" xfId="0" applyFont="1" applyBorder="1" applyAlignment="1">
      <alignment horizontal="center" vertical="center" textRotation="90" wrapText="1"/>
    </xf>
    <xf numFmtId="0" fontId="1" fillId="0" borderId="34" xfId="0" applyFont="1" applyBorder="1" applyAlignment="1">
      <alignment horizontal="center" vertical="center" textRotation="90" wrapText="1"/>
    </xf>
    <xf numFmtId="0" fontId="2" fillId="0" borderId="10" xfId="3" applyFont="1" applyBorder="1" applyAlignment="1">
      <alignment horizontal="right" wrapText="1"/>
    </xf>
    <xf numFmtId="0" fontId="2" fillId="0" borderId="13" xfId="3" applyFont="1" applyBorder="1" applyAlignment="1">
      <alignment horizontal="right" wrapText="1"/>
    </xf>
    <xf numFmtId="0" fontId="2" fillId="0" borderId="14" xfId="3" applyFont="1" applyBorder="1" applyAlignment="1">
      <alignment horizontal="right" wrapText="1"/>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2"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2" fontId="1" fillId="0" borderId="0" xfId="0" applyNumberFormat="1" applyFont="1" applyAlignment="1">
      <alignment horizontal="right" vertical="center"/>
    </xf>
    <xf numFmtId="0" fontId="1" fillId="0" borderId="32"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0" fontId="1" fillId="0" borderId="33" xfId="0" applyFont="1" applyBorder="1" applyAlignment="1">
      <alignment horizontal="center" vertical="center"/>
    </xf>
    <xf numFmtId="0" fontId="1" fillId="0" borderId="21" xfId="0" applyFont="1" applyBorder="1" applyAlignment="1">
      <alignment horizontal="center" vertical="center" textRotation="90"/>
    </xf>
    <xf numFmtId="0" fontId="1" fillId="0" borderId="33" xfId="0" applyFont="1" applyBorder="1" applyAlignment="1">
      <alignment horizontal="center" vertical="center" textRotation="90"/>
    </xf>
    <xf numFmtId="164" fontId="1" fillId="0" borderId="0" xfId="0" applyNumberFormat="1" applyFont="1" applyAlignment="1">
      <alignment horizontal="center" vertical="center"/>
    </xf>
    <xf numFmtId="165" fontId="1" fillId="0" borderId="39" xfId="0" applyNumberFormat="1" applyFont="1" applyBorder="1" applyAlignment="1">
      <alignment horizontal="left" wrapText="1"/>
    </xf>
    <xf numFmtId="0" fontId="2" fillId="0" borderId="47" xfId="3" applyFont="1" applyBorder="1" applyAlignment="1">
      <alignment horizontal="right" wrapText="1"/>
    </xf>
    <xf numFmtId="0" fontId="2" fillId="0" borderId="48" xfId="3" applyFont="1" applyBorder="1" applyAlignment="1">
      <alignment horizontal="right" wrapText="1"/>
    </xf>
    <xf numFmtId="0" fontId="2" fillId="0" borderId="49" xfId="3" applyFont="1" applyBorder="1" applyAlignment="1">
      <alignment horizontal="right" wrapText="1"/>
    </xf>
    <xf numFmtId="165" fontId="1" fillId="0" borderId="1" xfId="0" applyNumberFormat="1" applyFont="1" applyBorder="1" applyAlignment="1">
      <alignment horizontal="left" wrapText="1"/>
    </xf>
    <xf numFmtId="0" fontId="1" fillId="0" borderId="27" xfId="0" applyFont="1" applyBorder="1" applyAlignment="1">
      <alignment horizontal="center" vertical="center" textRotation="90" wrapText="1"/>
    </xf>
    <xf numFmtId="0" fontId="1" fillId="0" borderId="27" xfId="0" applyFont="1" applyBorder="1" applyAlignment="1">
      <alignment horizontal="center" vertical="center"/>
    </xf>
    <xf numFmtId="0" fontId="1" fillId="0" borderId="27" xfId="0" applyFont="1" applyBorder="1" applyAlignment="1">
      <alignment horizontal="center" vertical="center" textRotation="90"/>
    </xf>
    <xf numFmtId="0" fontId="1" fillId="0" borderId="28" xfId="0" applyFont="1" applyBorder="1" applyAlignment="1">
      <alignment horizontal="center" vertical="center" textRotation="90" wrapText="1"/>
    </xf>
    <xf numFmtId="164" fontId="2" fillId="0" borderId="1" xfId="0" applyNumberFormat="1" applyFont="1" applyBorder="1" applyAlignment="1">
      <alignment horizontal="center" vertical="center"/>
    </xf>
    <xf numFmtId="9" fontId="1" fillId="0" borderId="0" xfId="0" applyNumberFormat="1" applyFont="1" applyBorder="1" applyAlignment="1">
      <alignment horizontal="left"/>
    </xf>
    <xf numFmtId="0" fontId="1" fillId="0" borderId="20" xfId="0" applyFont="1" applyBorder="1" applyAlignment="1">
      <alignment horizontal="center" vertical="center"/>
    </xf>
    <xf numFmtId="0" fontId="2" fillId="0" borderId="0" xfId="0" applyFont="1" applyAlignment="1">
      <alignment horizontal="center" vertical="center"/>
    </xf>
    <xf numFmtId="0" fontId="1" fillId="0" borderId="15" xfId="0" applyFont="1" applyBorder="1" applyAlignment="1">
      <alignment horizontal="center" vertical="center" wrapText="1"/>
    </xf>
    <xf numFmtId="165" fontId="1" fillId="0" borderId="39" xfId="0" applyNumberFormat="1" applyFont="1" applyBorder="1" applyAlignment="1">
      <alignment horizontal="left" vertical="center" wrapText="1"/>
    </xf>
    <xf numFmtId="0" fontId="2" fillId="0" borderId="10" xfId="3" applyFont="1" applyBorder="1" applyAlignment="1">
      <alignment horizontal="right" vertical="center" wrapText="1"/>
    </xf>
    <xf numFmtId="0" fontId="2" fillId="0" borderId="13" xfId="3" applyFont="1" applyBorder="1" applyAlignment="1">
      <alignment horizontal="right" vertical="center" wrapText="1"/>
    </xf>
    <xf numFmtId="0" fontId="2" fillId="0" borderId="14" xfId="3" applyFont="1" applyBorder="1" applyAlignment="1">
      <alignment horizontal="right" vertical="center" wrapText="1"/>
    </xf>
    <xf numFmtId="165" fontId="1" fillId="0" borderId="1" xfId="0" applyNumberFormat="1" applyFont="1" applyBorder="1" applyAlignment="1">
      <alignment vertical="center" wrapText="1"/>
    </xf>
    <xf numFmtId="0" fontId="1" fillId="0" borderId="15" xfId="0" applyFont="1" applyBorder="1" applyAlignment="1">
      <alignment horizontal="center" vertical="center"/>
    </xf>
  </cellXfs>
  <cellStyles count="7">
    <cellStyle name="Normal 2" xfId="2" xr:uid="{00000000-0005-0000-0000-000000000000}"/>
    <cellStyle name="Normal 2 2" xfId="4" xr:uid="{00000000-0005-0000-0000-000001000000}"/>
    <cellStyle name="Normal_tame" xfId="5" xr:uid="{00000000-0005-0000-0000-000002000000}"/>
    <cellStyle name="Parasts" xfId="0" builtinId="0"/>
    <cellStyle name="Style 1" xfId="6" xr:uid="{00000000-0005-0000-0000-000004000000}"/>
    <cellStyle name="Обычный_33. OZOLNIEKU NOVADA DOME_OZO SKOLA_TELPU, GAITENU, KAPNU TELPU REMONTS_TAME_VADIMS_2011_02_25_melnraksts" xfId="1" xr:uid="{00000000-0005-0000-0000-000005000000}"/>
    <cellStyle name="Обычный_saulkrasti_tame" xfId="3" xr:uid="{00000000-0005-0000-0000-000006000000}"/>
  </cellStyles>
  <dxfs count="323">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_n_tames_sagata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t a+n"/>
      <sheetName val="Kopt a "/>
      <sheetName val="Kopt n"/>
      <sheetName val="Kops a+n"/>
      <sheetName val="Kops a"/>
      <sheetName val="Kops n"/>
      <sheetName val="1a+n"/>
      <sheetName val="1a"/>
      <sheetName val="1n"/>
      <sheetName val="2a+n"/>
      <sheetName val="2a"/>
      <sheetName val="2n"/>
      <sheetName val="3a+n"/>
      <sheetName val="3a"/>
      <sheetName val="3n"/>
      <sheetName val="4a+n"/>
      <sheetName val="4a"/>
      <sheetName val="4n"/>
      <sheetName val="5a+n"/>
      <sheetName val="5n"/>
      <sheetName val="5a"/>
      <sheetName val="6a+n"/>
      <sheetName val="6a"/>
      <sheetName val="6n"/>
      <sheetName val="7a+n"/>
      <sheetName val="7a"/>
      <sheetName val="7n"/>
      <sheetName val="8a+n"/>
      <sheetName val="8a"/>
      <sheetName val="8n"/>
      <sheetName val="9a+n"/>
      <sheetName val="9a"/>
      <sheetName val="9n"/>
      <sheetName val="10a+n"/>
      <sheetName val="10a"/>
      <sheetName val="10n"/>
      <sheetName val="11a+n"/>
      <sheetName val="11a"/>
      <sheetName val="11n"/>
      <sheetName val="12a+n"/>
      <sheetName val="12a"/>
      <sheetName val="12n"/>
      <sheetName val="13a+n"/>
      <sheetName val="13a"/>
      <sheetName val="13n"/>
      <sheetName val="14a+n"/>
      <sheetName val="14a"/>
      <sheetName val="14n"/>
      <sheetName val="15a+n"/>
      <sheetName val="15a"/>
      <sheetName val="15n"/>
      <sheetName val="16a+n"/>
      <sheetName val="16a"/>
      <sheetName val="16n"/>
      <sheetName val="17a+n"/>
      <sheetName val="17a"/>
      <sheetName val="17n"/>
      <sheetName val="18a+n"/>
      <sheetName val="18a"/>
      <sheetName val="18n"/>
      <sheetName val="19a+n"/>
      <sheetName val="19a"/>
      <sheetName val="19n"/>
      <sheetName val="20a+n"/>
      <sheetName val="20a"/>
      <sheetName val="20n"/>
      <sheetName val="21a+n"/>
      <sheetName val="21a"/>
      <sheetName val="21n"/>
      <sheetName val="22a+n"/>
      <sheetName val="22a"/>
      <sheetName val="22n"/>
      <sheetName val="23a+n"/>
      <sheetName val="23a"/>
      <sheetName val="23n"/>
      <sheetName val="24a+n"/>
      <sheetName val="24a"/>
      <sheetName val="24n"/>
      <sheetName val="25a+n"/>
      <sheetName val="25a"/>
      <sheetName val="25n"/>
      <sheetName val="26a+n"/>
      <sheetName val="26a"/>
      <sheetName val="26n"/>
      <sheetName val="27a+n"/>
      <sheetName val="27a"/>
      <sheetName val="27n"/>
      <sheetName val="28a+n"/>
      <sheetName val="28a"/>
      <sheetName val="28n"/>
      <sheetName val="29a+n"/>
      <sheetName val="29a"/>
      <sheetName val="29n"/>
      <sheetName val="30a+n"/>
      <sheetName val="30a"/>
      <sheetName val="30n"/>
    </sheetNames>
    <sheetDataSet>
      <sheetData sheetId="0">
        <row r="31">
          <cell r="B31">
            <v>0</v>
          </cell>
          <cell r="C31">
            <v>0</v>
          </cell>
        </row>
        <row r="36">
          <cell r="A36" t="str">
            <v>Tāme sastādīta 20__. gada __. _________</v>
          </cell>
        </row>
      </sheetData>
      <sheetData sheetId="1"/>
      <sheetData sheetId="2"/>
      <sheetData sheetId="3">
        <row r="77">
          <cell r="D77">
            <v>0</v>
          </cell>
        </row>
        <row r="78">
          <cell r="D78">
            <v>0</v>
          </cell>
        </row>
        <row r="79">
          <cell r="D79">
            <v>0</v>
          </cell>
        </row>
        <row r="88">
          <cell r="A88" t="str">
            <v>Tāme sastādīta 20__. gada __. _________</v>
          </cell>
          <cell r="B88">
            <v>0</v>
          </cell>
          <cell r="C88">
            <v>0</v>
          </cell>
          <cell r="D88">
            <v>0</v>
          </cell>
        </row>
      </sheetData>
      <sheetData sheetId="4"/>
      <sheetData sheetId="5">
        <row r="49">
          <cell r="E49">
            <v>0</v>
          </cell>
        </row>
        <row r="57">
          <cell r="A57" t="str">
            <v>Tāme sastādīta 20__. gada __. _________</v>
          </cell>
          <cell r="B57">
            <v>0</v>
          </cell>
          <cell r="C57">
            <v>0</v>
          </cell>
          <cell r="D57">
            <v>0</v>
          </cell>
        </row>
      </sheetData>
      <sheetData sheetId="6"/>
      <sheetData sheetId="7"/>
      <sheetData sheetId="8">
        <row r="1014">
          <cell r="L1014">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30"/>
  <sheetViews>
    <sheetView workbookViewId="0">
      <selection activeCell="F25" sqref="F25"/>
    </sheetView>
  </sheetViews>
  <sheetFormatPr defaultRowHeight="11.25" x14ac:dyDescent="0.2"/>
  <cols>
    <col min="1" max="1" width="16.85546875" style="1" customWidth="1"/>
    <col min="2" max="2" width="43.42578125" style="1" customWidth="1"/>
    <col min="3" max="3" width="22.42578125" style="1" customWidth="1"/>
    <col min="4" max="191" width="9.140625" style="1"/>
    <col min="192" max="192" width="1.42578125" style="1" customWidth="1"/>
    <col min="193" max="193" width="2.140625" style="1" customWidth="1"/>
    <col min="194" max="194" width="16.85546875" style="1" customWidth="1"/>
    <col min="195" max="195" width="43.42578125" style="1" customWidth="1"/>
    <col min="196" max="196" width="22.42578125" style="1" customWidth="1"/>
    <col min="197" max="197" width="9.140625" style="1"/>
    <col min="198" max="198" width="13.85546875" style="1" bestFit="1" customWidth="1"/>
    <col min="199" max="447" width="9.140625" style="1"/>
    <col min="448" max="448" width="1.42578125" style="1" customWidth="1"/>
    <col min="449" max="449" width="2.140625" style="1" customWidth="1"/>
    <col min="450" max="450" width="16.85546875" style="1" customWidth="1"/>
    <col min="451" max="451" width="43.42578125" style="1" customWidth="1"/>
    <col min="452" max="452" width="22.42578125" style="1" customWidth="1"/>
    <col min="453" max="453" width="9.140625" style="1"/>
    <col min="454" max="454" width="13.85546875" style="1" bestFit="1" customWidth="1"/>
    <col min="455" max="703" width="9.140625" style="1"/>
    <col min="704" max="704" width="1.42578125" style="1" customWidth="1"/>
    <col min="705" max="705" width="2.140625" style="1" customWidth="1"/>
    <col min="706" max="706" width="16.85546875" style="1" customWidth="1"/>
    <col min="707" max="707" width="43.42578125" style="1" customWidth="1"/>
    <col min="708" max="708" width="22.42578125" style="1" customWidth="1"/>
    <col min="709" max="709" width="9.140625" style="1"/>
    <col min="710" max="710" width="13.85546875" style="1" bestFit="1" customWidth="1"/>
    <col min="711" max="959" width="9.140625" style="1"/>
    <col min="960" max="960" width="1.42578125" style="1" customWidth="1"/>
    <col min="961" max="961" width="2.140625" style="1" customWidth="1"/>
    <col min="962" max="962" width="16.85546875" style="1" customWidth="1"/>
    <col min="963" max="963" width="43.42578125" style="1" customWidth="1"/>
    <col min="964" max="964" width="22.42578125" style="1" customWidth="1"/>
    <col min="965" max="965" width="9.140625" style="1"/>
    <col min="966" max="966" width="13.85546875" style="1" bestFit="1" customWidth="1"/>
    <col min="967" max="1215" width="9.140625" style="1"/>
    <col min="1216" max="1216" width="1.42578125" style="1" customWidth="1"/>
    <col min="1217" max="1217" width="2.140625" style="1" customWidth="1"/>
    <col min="1218" max="1218" width="16.85546875" style="1" customWidth="1"/>
    <col min="1219" max="1219" width="43.42578125" style="1" customWidth="1"/>
    <col min="1220" max="1220" width="22.42578125" style="1" customWidth="1"/>
    <col min="1221" max="1221" width="9.140625" style="1"/>
    <col min="1222" max="1222" width="13.85546875" style="1" bestFit="1" customWidth="1"/>
    <col min="1223" max="1471" width="9.140625" style="1"/>
    <col min="1472" max="1472" width="1.42578125" style="1" customWidth="1"/>
    <col min="1473" max="1473" width="2.140625" style="1" customWidth="1"/>
    <col min="1474" max="1474" width="16.85546875" style="1" customWidth="1"/>
    <col min="1475" max="1475" width="43.42578125" style="1" customWidth="1"/>
    <col min="1476" max="1476" width="22.42578125" style="1" customWidth="1"/>
    <col min="1477" max="1477" width="9.140625" style="1"/>
    <col min="1478" max="1478" width="13.85546875" style="1" bestFit="1" customWidth="1"/>
    <col min="1479" max="1727" width="9.140625" style="1"/>
    <col min="1728" max="1728" width="1.42578125" style="1" customWidth="1"/>
    <col min="1729" max="1729" width="2.140625" style="1" customWidth="1"/>
    <col min="1730" max="1730" width="16.85546875" style="1" customWidth="1"/>
    <col min="1731" max="1731" width="43.42578125" style="1" customWidth="1"/>
    <col min="1732" max="1732" width="22.42578125" style="1" customWidth="1"/>
    <col min="1733" max="1733" width="9.140625" style="1"/>
    <col min="1734" max="1734" width="13.85546875" style="1" bestFit="1" customWidth="1"/>
    <col min="1735" max="1983" width="9.140625" style="1"/>
    <col min="1984" max="1984" width="1.42578125" style="1" customWidth="1"/>
    <col min="1985" max="1985" width="2.140625" style="1" customWidth="1"/>
    <col min="1986" max="1986" width="16.85546875" style="1" customWidth="1"/>
    <col min="1987" max="1987" width="43.42578125" style="1" customWidth="1"/>
    <col min="1988" max="1988" width="22.42578125" style="1" customWidth="1"/>
    <col min="1989" max="1989" width="9.140625" style="1"/>
    <col min="1990" max="1990" width="13.85546875" style="1" bestFit="1" customWidth="1"/>
    <col min="1991" max="2239" width="9.140625" style="1"/>
    <col min="2240" max="2240" width="1.42578125" style="1" customWidth="1"/>
    <col min="2241" max="2241" width="2.140625" style="1" customWidth="1"/>
    <col min="2242" max="2242" width="16.85546875" style="1" customWidth="1"/>
    <col min="2243" max="2243" width="43.42578125" style="1" customWidth="1"/>
    <col min="2244" max="2244" width="22.42578125" style="1" customWidth="1"/>
    <col min="2245" max="2245" width="9.140625" style="1"/>
    <col min="2246" max="2246" width="13.85546875" style="1" bestFit="1" customWidth="1"/>
    <col min="2247" max="2495" width="9.140625" style="1"/>
    <col min="2496" max="2496" width="1.42578125" style="1" customWidth="1"/>
    <col min="2497" max="2497" width="2.140625" style="1" customWidth="1"/>
    <col min="2498" max="2498" width="16.85546875" style="1" customWidth="1"/>
    <col min="2499" max="2499" width="43.42578125" style="1" customWidth="1"/>
    <col min="2500" max="2500" width="22.42578125" style="1" customWidth="1"/>
    <col min="2501" max="2501" width="9.140625" style="1"/>
    <col min="2502" max="2502" width="13.85546875" style="1" bestFit="1" customWidth="1"/>
    <col min="2503" max="2751" width="9.140625" style="1"/>
    <col min="2752" max="2752" width="1.42578125" style="1" customWidth="1"/>
    <col min="2753" max="2753" width="2.140625" style="1" customWidth="1"/>
    <col min="2754" max="2754" width="16.85546875" style="1" customWidth="1"/>
    <col min="2755" max="2755" width="43.42578125" style="1" customWidth="1"/>
    <col min="2756" max="2756" width="22.42578125" style="1" customWidth="1"/>
    <col min="2757" max="2757" width="9.140625" style="1"/>
    <col min="2758" max="2758" width="13.85546875" style="1" bestFit="1" customWidth="1"/>
    <col min="2759" max="3007" width="9.140625" style="1"/>
    <col min="3008" max="3008" width="1.42578125" style="1" customWidth="1"/>
    <col min="3009" max="3009" width="2.140625" style="1" customWidth="1"/>
    <col min="3010" max="3010" width="16.85546875" style="1" customWidth="1"/>
    <col min="3011" max="3011" width="43.42578125" style="1" customWidth="1"/>
    <col min="3012" max="3012" width="22.42578125" style="1" customWidth="1"/>
    <col min="3013" max="3013" width="9.140625" style="1"/>
    <col min="3014" max="3014" width="13.85546875" style="1" bestFit="1" customWidth="1"/>
    <col min="3015" max="3263" width="9.140625" style="1"/>
    <col min="3264" max="3264" width="1.42578125" style="1" customWidth="1"/>
    <col min="3265" max="3265" width="2.140625" style="1" customWidth="1"/>
    <col min="3266" max="3266" width="16.85546875" style="1" customWidth="1"/>
    <col min="3267" max="3267" width="43.42578125" style="1" customWidth="1"/>
    <col min="3268" max="3268" width="22.42578125" style="1" customWidth="1"/>
    <col min="3269" max="3269" width="9.140625" style="1"/>
    <col min="3270" max="3270" width="13.85546875" style="1" bestFit="1" customWidth="1"/>
    <col min="3271" max="3519" width="9.140625" style="1"/>
    <col min="3520" max="3520" width="1.42578125" style="1" customWidth="1"/>
    <col min="3521" max="3521" width="2.140625" style="1" customWidth="1"/>
    <col min="3522" max="3522" width="16.85546875" style="1" customWidth="1"/>
    <col min="3523" max="3523" width="43.42578125" style="1" customWidth="1"/>
    <col min="3524" max="3524" width="22.42578125" style="1" customWidth="1"/>
    <col min="3525" max="3525" width="9.140625" style="1"/>
    <col min="3526" max="3526" width="13.85546875" style="1" bestFit="1" customWidth="1"/>
    <col min="3527" max="3775" width="9.140625" style="1"/>
    <col min="3776" max="3776" width="1.42578125" style="1" customWidth="1"/>
    <col min="3777" max="3777" width="2.140625" style="1" customWidth="1"/>
    <col min="3778" max="3778" width="16.85546875" style="1" customWidth="1"/>
    <col min="3779" max="3779" width="43.42578125" style="1" customWidth="1"/>
    <col min="3780" max="3780" width="22.42578125" style="1" customWidth="1"/>
    <col min="3781" max="3781" width="9.140625" style="1"/>
    <col min="3782" max="3782" width="13.85546875" style="1" bestFit="1" customWidth="1"/>
    <col min="3783" max="4031" width="9.140625" style="1"/>
    <col min="4032" max="4032" width="1.42578125" style="1" customWidth="1"/>
    <col min="4033" max="4033" width="2.140625" style="1" customWidth="1"/>
    <col min="4034" max="4034" width="16.85546875" style="1" customWidth="1"/>
    <col min="4035" max="4035" width="43.42578125" style="1" customWidth="1"/>
    <col min="4036" max="4036" width="22.42578125" style="1" customWidth="1"/>
    <col min="4037" max="4037" width="9.140625" style="1"/>
    <col min="4038" max="4038" width="13.85546875" style="1" bestFit="1" customWidth="1"/>
    <col min="4039" max="4287" width="9.140625" style="1"/>
    <col min="4288" max="4288" width="1.42578125" style="1" customWidth="1"/>
    <col min="4289" max="4289" width="2.140625" style="1" customWidth="1"/>
    <col min="4290" max="4290" width="16.85546875" style="1" customWidth="1"/>
    <col min="4291" max="4291" width="43.42578125" style="1" customWidth="1"/>
    <col min="4292" max="4292" width="22.42578125" style="1" customWidth="1"/>
    <col min="4293" max="4293" width="9.140625" style="1"/>
    <col min="4294" max="4294" width="13.85546875" style="1" bestFit="1" customWidth="1"/>
    <col min="4295" max="4543" width="9.140625" style="1"/>
    <col min="4544" max="4544" width="1.42578125" style="1" customWidth="1"/>
    <col min="4545" max="4545" width="2.140625" style="1" customWidth="1"/>
    <col min="4546" max="4546" width="16.85546875" style="1" customWidth="1"/>
    <col min="4547" max="4547" width="43.42578125" style="1" customWidth="1"/>
    <col min="4548" max="4548" width="22.42578125" style="1" customWidth="1"/>
    <col min="4549" max="4549" width="9.140625" style="1"/>
    <col min="4550" max="4550" width="13.85546875" style="1" bestFit="1" customWidth="1"/>
    <col min="4551" max="4799" width="9.140625" style="1"/>
    <col min="4800" max="4800" width="1.42578125" style="1" customWidth="1"/>
    <col min="4801" max="4801" width="2.140625" style="1" customWidth="1"/>
    <col min="4802" max="4802" width="16.85546875" style="1" customWidth="1"/>
    <col min="4803" max="4803" width="43.42578125" style="1" customWidth="1"/>
    <col min="4804" max="4804" width="22.42578125" style="1" customWidth="1"/>
    <col min="4805" max="4805" width="9.140625" style="1"/>
    <col min="4806" max="4806" width="13.85546875" style="1" bestFit="1" customWidth="1"/>
    <col min="4807" max="5055" width="9.140625" style="1"/>
    <col min="5056" max="5056" width="1.42578125" style="1" customWidth="1"/>
    <col min="5057" max="5057" width="2.140625" style="1" customWidth="1"/>
    <col min="5058" max="5058" width="16.85546875" style="1" customWidth="1"/>
    <col min="5059" max="5059" width="43.42578125" style="1" customWidth="1"/>
    <col min="5060" max="5060" width="22.42578125" style="1" customWidth="1"/>
    <col min="5061" max="5061" width="9.140625" style="1"/>
    <col min="5062" max="5062" width="13.85546875" style="1" bestFit="1" customWidth="1"/>
    <col min="5063" max="5311" width="9.140625" style="1"/>
    <col min="5312" max="5312" width="1.42578125" style="1" customWidth="1"/>
    <col min="5313" max="5313" width="2.140625" style="1" customWidth="1"/>
    <col min="5314" max="5314" width="16.85546875" style="1" customWidth="1"/>
    <col min="5315" max="5315" width="43.42578125" style="1" customWidth="1"/>
    <col min="5316" max="5316" width="22.42578125" style="1" customWidth="1"/>
    <col min="5317" max="5317" width="9.140625" style="1"/>
    <col min="5318" max="5318" width="13.85546875" style="1" bestFit="1" customWidth="1"/>
    <col min="5319" max="5567" width="9.140625" style="1"/>
    <col min="5568" max="5568" width="1.42578125" style="1" customWidth="1"/>
    <col min="5569" max="5569" width="2.140625" style="1" customWidth="1"/>
    <col min="5570" max="5570" width="16.85546875" style="1" customWidth="1"/>
    <col min="5571" max="5571" width="43.42578125" style="1" customWidth="1"/>
    <col min="5572" max="5572" width="22.42578125" style="1" customWidth="1"/>
    <col min="5573" max="5573" width="9.140625" style="1"/>
    <col min="5574" max="5574" width="13.85546875" style="1" bestFit="1" customWidth="1"/>
    <col min="5575" max="5823" width="9.140625" style="1"/>
    <col min="5824" max="5824" width="1.42578125" style="1" customWidth="1"/>
    <col min="5825" max="5825" width="2.140625" style="1" customWidth="1"/>
    <col min="5826" max="5826" width="16.85546875" style="1" customWidth="1"/>
    <col min="5827" max="5827" width="43.42578125" style="1" customWidth="1"/>
    <col min="5828" max="5828" width="22.42578125" style="1" customWidth="1"/>
    <col min="5829" max="5829" width="9.140625" style="1"/>
    <col min="5830" max="5830" width="13.85546875" style="1" bestFit="1" customWidth="1"/>
    <col min="5831" max="6079" width="9.140625" style="1"/>
    <col min="6080" max="6080" width="1.42578125" style="1" customWidth="1"/>
    <col min="6081" max="6081" width="2.140625" style="1" customWidth="1"/>
    <col min="6082" max="6082" width="16.85546875" style="1" customWidth="1"/>
    <col min="6083" max="6083" width="43.42578125" style="1" customWidth="1"/>
    <col min="6084" max="6084" width="22.42578125" style="1" customWidth="1"/>
    <col min="6085" max="6085" width="9.140625" style="1"/>
    <col min="6086" max="6086" width="13.85546875" style="1" bestFit="1" customWidth="1"/>
    <col min="6087" max="6335" width="9.140625" style="1"/>
    <col min="6336" max="6336" width="1.42578125" style="1" customWidth="1"/>
    <col min="6337" max="6337" width="2.140625" style="1" customWidth="1"/>
    <col min="6338" max="6338" width="16.85546875" style="1" customWidth="1"/>
    <col min="6339" max="6339" width="43.42578125" style="1" customWidth="1"/>
    <col min="6340" max="6340" width="22.42578125" style="1" customWidth="1"/>
    <col min="6341" max="6341" width="9.140625" style="1"/>
    <col min="6342" max="6342" width="13.85546875" style="1" bestFit="1" customWidth="1"/>
    <col min="6343" max="6591" width="9.140625" style="1"/>
    <col min="6592" max="6592" width="1.42578125" style="1" customWidth="1"/>
    <col min="6593" max="6593" width="2.140625" style="1" customWidth="1"/>
    <col min="6594" max="6594" width="16.85546875" style="1" customWidth="1"/>
    <col min="6595" max="6595" width="43.42578125" style="1" customWidth="1"/>
    <col min="6596" max="6596" width="22.42578125" style="1" customWidth="1"/>
    <col min="6597" max="6597" width="9.140625" style="1"/>
    <col min="6598" max="6598" width="13.85546875" style="1" bestFit="1" customWidth="1"/>
    <col min="6599" max="6847" width="9.140625" style="1"/>
    <col min="6848" max="6848" width="1.42578125" style="1" customWidth="1"/>
    <col min="6849" max="6849" width="2.140625" style="1" customWidth="1"/>
    <col min="6850" max="6850" width="16.85546875" style="1" customWidth="1"/>
    <col min="6851" max="6851" width="43.42578125" style="1" customWidth="1"/>
    <col min="6852" max="6852" width="22.42578125" style="1" customWidth="1"/>
    <col min="6853" max="6853" width="9.140625" style="1"/>
    <col min="6854" max="6854" width="13.85546875" style="1" bestFit="1" customWidth="1"/>
    <col min="6855" max="7103" width="9.140625" style="1"/>
    <col min="7104" max="7104" width="1.42578125" style="1" customWidth="1"/>
    <col min="7105" max="7105" width="2.140625" style="1" customWidth="1"/>
    <col min="7106" max="7106" width="16.85546875" style="1" customWidth="1"/>
    <col min="7107" max="7107" width="43.42578125" style="1" customWidth="1"/>
    <col min="7108" max="7108" width="22.42578125" style="1" customWidth="1"/>
    <col min="7109" max="7109" width="9.140625" style="1"/>
    <col min="7110" max="7110" width="13.85546875" style="1" bestFit="1" customWidth="1"/>
    <col min="7111" max="7359" width="9.140625" style="1"/>
    <col min="7360" max="7360" width="1.42578125" style="1" customWidth="1"/>
    <col min="7361" max="7361" width="2.140625" style="1" customWidth="1"/>
    <col min="7362" max="7362" width="16.85546875" style="1" customWidth="1"/>
    <col min="7363" max="7363" width="43.42578125" style="1" customWidth="1"/>
    <col min="7364" max="7364" width="22.42578125" style="1" customWidth="1"/>
    <col min="7365" max="7365" width="9.140625" style="1"/>
    <col min="7366" max="7366" width="13.85546875" style="1" bestFit="1" customWidth="1"/>
    <col min="7367" max="7615" width="9.140625" style="1"/>
    <col min="7616" max="7616" width="1.42578125" style="1" customWidth="1"/>
    <col min="7617" max="7617" width="2.140625" style="1" customWidth="1"/>
    <col min="7618" max="7618" width="16.85546875" style="1" customWidth="1"/>
    <col min="7619" max="7619" width="43.42578125" style="1" customWidth="1"/>
    <col min="7620" max="7620" width="22.42578125" style="1" customWidth="1"/>
    <col min="7621" max="7621" width="9.140625" style="1"/>
    <col min="7622" max="7622" width="13.85546875" style="1" bestFit="1" customWidth="1"/>
    <col min="7623" max="7871" width="9.140625" style="1"/>
    <col min="7872" max="7872" width="1.42578125" style="1" customWidth="1"/>
    <col min="7873" max="7873" width="2.140625" style="1" customWidth="1"/>
    <col min="7874" max="7874" width="16.85546875" style="1" customWidth="1"/>
    <col min="7875" max="7875" width="43.42578125" style="1" customWidth="1"/>
    <col min="7876" max="7876" width="22.42578125" style="1" customWidth="1"/>
    <col min="7877" max="7877" width="9.140625" style="1"/>
    <col min="7878" max="7878" width="13.85546875" style="1" bestFit="1" customWidth="1"/>
    <col min="7879" max="8127" width="9.140625" style="1"/>
    <col min="8128" max="8128" width="1.42578125" style="1" customWidth="1"/>
    <col min="8129" max="8129" width="2.140625" style="1" customWidth="1"/>
    <col min="8130" max="8130" width="16.85546875" style="1" customWidth="1"/>
    <col min="8131" max="8131" width="43.42578125" style="1" customWidth="1"/>
    <col min="8132" max="8132" width="22.42578125" style="1" customWidth="1"/>
    <col min="8133" max="8133" width="9.140625" style="1"/>
    <col min="8134" max="8134" width="13.85546875" style="1" bestFit="1" customWidth="1"/>
    <col min="8135" max="8383" width="9.140625" style="1"/>
    <col min="8384" max="8384" width="1.42578125" style="1" customWidth="1"/>
    <col min="8385" max="8385" width="2.140625" style="1" customWidth="1"/>
    <col min="8386" max="8386" width="16.85546875" style="1" customWidth="1"/>
    <col min="8387" max="8387" width="43.42578125" style="1" customWidth="1"/>
    <col min="8388" max="8388" width="22.42578125" style="1" customWidth="1"/>
    <col min="8389" max="8389" width="9.140625" style="1"/>
    <col min="8390" max="8390" width="13.85546875" style="1" bestFit="1" customWidth="1"/>
    <col min="8391" max="8639" width="9.140625" style="1"/>
    <col min="8640" max="8640" width="1.42578125" style="1" customWidth="1"/>
    <col min="8641" max="8641" width="2.140625" style="1" customWidth="1"/>
    <col min="8642" max="8642" width="16.85546875" style="1" customWidth="1"/>
    <col min="8643" max="8643" width="43.42578125" style="1" customWidth="1"/>
    <col min="8644" max="8644" width="22.42578125" style="1" customWidth="1"/>
    <col min="8645" max="8645" width="9.140625" style="1"/>
    <col min="8646" max="8646" width="13.85546875" style="1" bestFit="1" customWidth="1"/>
    <col min="8647" max="8895" width="9.140625" style="1"/>
    <col min="8896" max="8896" width="1.42578125" style="1" customWidth="1"/>
    <col min="8897" max="8897" width="2.140625" style="1" customWidth="1"/>
    <col min="8898" max="8898" width="16.85546875" style="1" customWidth="1"/>
    <col min="8899" max="8899" width="43.42578125" style="1" customWidth="1"/>
    <col min="8900" max="8900" width="22.42578125" style="1" customWidth="1"/>
    <col min="8901" max="8901" width="9.140625" style="1"/>
    <col min="8902" max="8902" width="13.85546875" style="1" bestFit="1" customWidth="1"/>
    <col min="8903" max="9151" width="9.140625" style="1"/>
    <col min="9152" max="9152" width="1.42578125" style="1" customWidth="1"/>
    <col min="9153" max="9153" width="2.140625" style="1" customWidth="1"/>
    <col min="9154" max="9154" width="16.85546875" style="1" customWidth="1"/>
    <col min="9155" max="9155" width="43.42578125" style="1" customWidth="1"/>
    <col min="9156" max="9156" width="22.42578125" style="1" customWidth="1"/>
    <col min="9157" max="9157" width="9.140625" style="1"/>
    <col min="9158" max="9158" width="13.85546875" style="1" bestFit="1" customWidth="1"/>
    <col min="9159" max="9407" width="9.140625" style="1"/>
    <col min="9408" max="9408" width="1.42578125" style="1" customWidth="1"/>
    <col min="9409" max="9409" width="2.140625" style="1" customWidth="1"/>
    <col min="9410" max="9410" width="16.85546875" style="1" customWidth="1"/>
    <col min="9411" max="9411" width="43.42578125" style="1" customWidth="1"/>
    <col min="9412" max="9412" width="22.42578125" style="1" customWidth="1"/>
    <col min="9413" max="9413" width="9.140625" style="1"/>
    <col min="9414" max="9414" width="13.85546875" style="1" bestFit="1" customWidth="1"/>
    <col min="9415" max="9663" width="9.140625" style="1"/>
    <col min="9664" max="9664" width="1.42578125" style="1" customWidth="1"/>
    <col min="9665" max="9665" width="2.140625" style="1" customWidth="1"/>
    <col min="9666" max="9666" width="16.85546875" style="1" customWidth="1"/>
    <col min="9667" max="9667" width="43.42578125" style="1" customWidth="1"/>
    <col min="9668" max="9668" width="22.42578125" style="1" customWidth="1"/>
    <col min="9669" max="9669" width="9.140625" style="1"/>
    <col min="9670" max="9670" width="13.85546875" style="1" bestFit="1" customWidth="1"/>
    <col min="9671" max="9919" width="9.140625" style="1"/>
    <col min="9920" max="9920" width="1.42578125" style="1" customWidth="1"/>
    <col min="9921" max="9921" width="2.140625" style="1" customWidth="1"/>
    <col min="9922" max="9922" width="16.85546875" style="1" customWidth="1"/>
    <col min="9923" max="9923" width="43.42578125" style="1" customWidth="1"/>
    <col min="9924" max="9924" width="22.42578125" style="1" customWidth="1"/>
    <col min="9925" max="9925" width="9.140625" style="1"/>
    <col min="9926" max="9926" width="13.85546875" style="1" bestFit="1" customWidth="1"/>
    <col min="9927" max="10175" width="9.140625" style="1"/>
    <col min="10176" max="10176" width="1.42578125" style="1" customWidth="1"/>
    <col min="10177" max="10177" width="2.140625" style="1" customWidth="1"/>
    <col min="10178" max="10178" width="16.85546875" style="1" customWidth="1"/>
    <col min="10179" max="10179" width="43.42578125" style="1" customWidth="1"/>
    <col min="10180" max="10180" width="22.42578125" style="1" customWidth="1"/>
    <col min="10181" max="10181" width="9.140625" style="1"/>
    <col min="10182" max="10182" width="13.85546875" style="1" bestFit="1" customWidth="1"/>
    <col min="10183" max="10431" width="9.140625" style="1"/>
    <col min="10432" max="10432" width="1.42578125" style="1" customWidth="1"/>
    <col min="10433" max="10433" width="2.140625" style="1" customWidth="1"/>
    <col min="10434" max="10434" width="16.85546875" style="1" customWidth="1"/>
    <col min="10435" max="10435" width="43.42578125" style="1" customWidth="1"/>
    <col min="10436" max="10436" width="22.42578125" style="1" customWidth="1"/>
    <col min="10437" max="10437" width="9.140625" style="1"/>
    <col min="10438" max="10438" width="13.85546875" style="1" bestFit="1" customWidth="1"/>
    <col min="10439" max="10687" width="9.140625" style="1"/>
    <col min="10688" max="10688" width="1.42578125" style="1" customWidth="1"/>
    <col min="10689" max="10689" width="2.140625" style="1" customWidth="1"/>
    <col min="10690" max="10690" width="16.85546875" style="1" customWidth="1"/>
    <col min="10691" max="10691" width="43.42578125" style="1" customWidth="1"/>
    <col min="10692" max="10692" width="22.42578125" style="1" customWidth="1"/>
    <col min="10693" max="10693" width="9.140625" style="1"/>
    <col min="10694" max="10694" width="13.85546875" style="1" bestFit="1" customWidth="1"/>
    <col min="10695" max="10943" width="9.140625" style="1"/>
    <col min="10944" max="10944" width="1.42578125" style="1" customWidth="1"/>
    <col min="10945" max="10945" width="2.140625" style="1" customWidth="1"/>
    <col min="10946" max="10946" width="16.85546875" style="1" customWidth="1"/>
    <col min="10947" max="10947" width="43.42578125" style="1" customWidth="1"/>
    <col min="10948" max="10948" width="22.42578125" style="1" customWidth="1"/>
    <col min="10949" max="10949" width="9.140625" style="1"/>
    <col min="10950" max="10950" width="13.85546875" style="1" bestFit="1" customWidth="1"/>
    <col min="10951" max="11199" width="9.140625" style="1"/>
    <col min="11200" max="11200" width="1.42578125" style="1" customWidth="1"/>
    <col min="11201" max="11201" width="2.140625" style="1" customWidth="1"/>
    <col min="11202" max="11202" width="16.85546875" style="1" customWidth="1"/>
    <col min="11203" max="11203" width="43.42578125" style="1" customWidth="1"/>
    <col min="11204" max="11204" width="22.42578125" style="1" customWidth="1"/>
    <col min="11205" max="11205" width="9.140625" style="1"/>
    <col min="11206" max="11206" width="13.85546875" style="1" bestFit="1" customWidth="1"/>
    <col min="11207" max="11455" width="9.140625" style="1"/>
    <col min="11456" max="11456" width="1.42578125" style="1" customWidth="1"/>
    <col min="11457" max="11457" width="2.140625" style="1" customWidth="1"/>
    <col min="11458" max="11458" width="16.85546875" style="1" customWidth="1"/>
    <col min="11459" max="11459" width="43.42578125" style="1" customWidth="1"/>
    <col min="11460" max="11460" width="22.42578125" style="1" customWidth="1"/>
    <col min="11461" max="11461" width="9.140625" style="1"/>
    <col min="11462" max="11462" width="13.85546875" style="1" bestFit="1" customWidth="1"/>
    <col min="11463" max="11711" width="9.140625" style="1"/>
    <col min="11712" max="11712" width="1.42578125" style="1" customWidth="1"/>
    <col min="11713" max="11713" width="2.140625" style="1" customWidth="1"/>
    <col min="11714" max="11714" width="16.85546875" style="1" customWidth="1"/>
    <col min="11715" max="11715" width="43.42578125" style="1" customWidth="1"/>
    <col min="11716" max="11716" width="22.42578125" style="1" customWidth="1"/>
    <col min="11717" max="11717" width="9.140625" style="1"/>
    <col min="11718" max="11718" width="13.85546875" style="1" bestFit="1" customWidth="1"/>
    <col min="11719" max="11967" width="9.140625" style="1"/>
    <col min="11968" max="11968" width="1.42578125" style="1" customWidth="1"/>
    <col min="11969" max="11969" width="2.140625" style="1" customWidth="1"/>
    <col min="11970" max="11970" width="16.85546875" style="1" customWidth="1"/>
    <col min="11971" max="11971" width="43.42578125" style="1" customWidth="1"/>
    <col min="11972" max="11972" width="22.42578125" style="1" customWidth="1"/>
    <col min="11973" max="11973" width="9.140625" style="1"/>
    <col min="11974" max="11974" width="13.85546875" style="1" bestFit="1" customWidth="1"/>
    <col min="11975" max="12223" width="9.140625" style="1"/>
    <col min="12224" max="12224" width="1.42578125" style="1" customWidth="1"/>
    <col min="12225" max="12225" width="2.140625" style="1" customWidth="1"/>
    <col min="12226" max="12226" width="16.85546875" style="1" customWidth="1"/>
    <col min="12227" max="12227" width="43.42578125" style="1" customWidth="1"/>
    <col min="12228" max="12228" width="22.42578125" style="1" customWidth="1"/>
    <col min="12229" max="12229" width="9.140625" style="1"/>
    <col min="12230" max="12230" width="13.85546875" style="1" bestFit="1" customWidth="1"/>
    <col min="12231" max="12479" width="9.140625" style="1"/>
    <col min="12480" max="12480" width="1.42578125" style="1" customWidth="1"/>
    <col min="12481" max="12481" width="2.140625" style="1" customWidth="1"/>
    <col min="12482" max="12482" width="16.85546875" style="1" customWidth="1"/>
    <col min="12483" max="12483" width="43.42578125" style="1" customWidth="1"/>
    <col min="12484" max="12484" width="22.42578125" style="1" customWidth="1"/>
    <col min="12485" max="12485" width="9.140625" style="1"/>
    <col min="12486" max="12486" width="13.85546875" style="1" bestFit="1" customWidth="1"/>
    <col min="12487" max="12735" width="9.140625" style="1"/>
    <col min="12736" max="12736" width="1.42578125" style="1" customWidth="1"/>
    <col min="12737" max="12737" width="2.140625" style="1" customWidth="1"/>
    <col min="12738" max="12738" width="16.85546875" style="1" customWidth="1"/>
    <col min="12739" max="12739" width="43.42578125" style="1" customWidth="1"/>
    <col min="12740" max="12740" width="22.42578125" style="1" customWidth="1"/>
    <col min="12741" max="12741" width="9.140625" style="1"/>
    <col min="12742" max="12742" width="13.85546875" style="1" bestFit="1" customWidth="1"/>
    <col min="12743" max="12991" width="9.140625" style="1"/>
    <col min="12992" max="12992" width="1.42578125" style="1" customWidth="1"/>
    <col min="12993" max="12993" width="2.140625" style="1" customWidth="1"/>
    <col min="12994" max="12994" width="16.85546875" style="1" customWidth="1"/>
    <col min="12995" max="12995" width="43.42578125" style="1" customWidth="1"/>
    <col min="12996" max="12996" width="22.42578125" style="1" customWidth="1"/>
    <col min="12997" max="12997" width="9.140625" style="1"/>
    <col min="12998" max="12998" width="13.85546875" style="1" bestFit="1" customWidth="1"/>
    <col min="12999" max="13247" width="9.140625" style="1"/>
    <col min="13248" max="13248" width="1.42578125" style="1" customWidth="1"/>
    <col min="13249" max="13249" width="2.140625" style="1" customWidth="1"/>
    <col min="13250" max="13250" width="16.85546875" style="1" customWidth="1"/>
    <col min="13251" max="13251" width="43.42578125" style="1" customWidth="1"/>
    <col min="13252" max="13252" width="22.42578125" style="1" customWidth="1"/>
    <col min="13253" max="13253" width="9.140625" style="1"/>
    <col min="13254" max="13254" width="13.85546875" style="1" bestFit="1" customWidth="1"/>
    <col min="13255" max="13503" width="9.140625" style="1"/>
    <col min="13504" max="13504" width="1.42578125" style="1" customWidth="1"/>
    <col min="13505" max="13505" width="2.140625" style="1" customWidth="1"/>
    <col min="13506" max="13506" width="16.85546875" style="1" customWidth="1"/>
    <col min="13507" max="13507" width="43.42578125" style="1" customWidth="1"/>
    <col min="13508" max="13508" width="22.42578125" style="1" customWidth="1"/>
    <col min="13509" max="13509" width="9.140625" style="1"/>
    <col min="13510" max="13510" width="13.85546875" style="1" bestFit="1" customWidth="1"/>
    <col min="13511" max="13759" width="9.140625" style="1"/>
    <col min="13760" max="13760" width="1.42578125" style="1" customWidth="1"/>
    <col min="13761" max="13761" width="2.140625" style="1" customWidth="1"/>
    <col min="13762" max="13762" width="16.85546875" style="1" customWidth="1"/>
    <col min="13763" max="13763" width="43.42578125" style="1" customWidth="1"/>
    <col min="13764" max="13764" width="22.42578125" style="1" customWidth="1"/>
    <col min="13765" max="13765" width="9.140625" style="1"/>
    <col min="13766" max="13766" width="13.85546875" style="1" bestFit="1" customWidth="1"/>
    <col min="13767" max="14015" width="9.140625" style="1"/>
    <col min="14016" max="14016" width="1.42578125" style="1" customWidth="1"/>
    <col min="14017" max="14017" width="2.140625" style="1" customWidth="1"/>
    <col min="14018" max="14018" width="16.85546875" style="1" customWidth="1"/>
    <col min="14019" max="14019" width="43.42578125" style="1" customWidth="1"/>
    <col min="14020" max="14020" width="22.42578125" style="1" customWidth="1"/>
    <col min="14021" max="14021" width="9.140625" style="1"/>
    <col min="14022" max="14022" width="13.85546875" style="1" bestFit="1" customWidth="1"/>
    <col min="14023" max="14271" width="9.140625" style="1"/>
    <col min="14272" max="14272" width="1.42578125" style="1" customWidth="1"/>
    <col min="14273" max="14273" width="2.140625" style="1" customWidth="1"/>
    <col min="14274" max="14274" width="16.85546875" style="1" customWidth="1"/>
    <col min="14275" max="14275" width="43.42578125" style="1" customWidth="1"/>
    <col min="14276" max="14276" width="22.42578125" style="1" customWidth="1"/>
    <col min="14277" max="14277" width="9.140625" style="1"/>
    <col min="14278" max="14278" width="13.85546875" style="1" bestFit="1" customWidth="1"/>
    <col min="14279" max="14527" width="9.140625" style="1"/>
    <col min="14528" max="14528" width="1.42578125" style="1" customWidth="1"/>
    <col min="14529" max="14529" width="2.140625" style="1" customWidth="1"/>
    <col min="14530" max="14530" width="16.85546875" style="1" customWidth="1"/>
    <col min="14531" max="14531" width="43.42578125" style="1" customWidth="1"/>
    <col min="14532" max="14532" width="22.42578125" style="1" customWidth="1"/>
    <col min="14533" max="14533" width="9.140625" style="1"/>
    <col min="14534" max="14534" width="13.85546875" style="1" bestFit="1" customWidth="1"/>
    <col min="14535" max="14783" width="9.140625" style="1"/>
    <col min="14784" max="14784" width="1.42578125" style="1" customWidth="1"/>
    <col min="14785" max="14785" width="2.140625" style="1" customWidth="1"/>
    <col min="14786" max="14786" width="16.85546875" style="1" customWidth="1"/>
    <col min="14787" max="14787" width="43.42578125" style="1" customWidth="1"/>
    <col min="14788" max="14788" width="22.42578125" style="1" customWidth="1"/>
    <col min="14789" max="14789" width="9.140625" style="1"/>
    <col min="14790" max="14790" width="13.85546875" style="1" bestFit="1" customWidth="1"/>
    <col min="14791" max="15039" width="9.140625" style="1"/>
    <col min="15040" max="15040" width="1.42578125" style="1" customWidth="1"/>
    <col min="15041" max="15041" width="2.140625" style="1" customWidth="1"/>
    <col min="15042" max="15042" width="16.85546875" style="1" customWidth="1"/>
    <col min="15043" max="15043" width="43.42578125" style="1" customWidth="1"/>
    <col min="15044" max="15044" width="22.42578125" style="1" customWidth="1"/>
    <col min="15045" max="15045" width="9.140625" style="1"/>
    <col min="15046" max="15046" width="13.85546875" style="1" bestFit="1" customWidth="1"/>
    <col min="15047" max="15295" width="9.140625" style="1"/>
    <col min="15296" max="15296" width="1.42578125" style="1" customWidth="1"/>
    <col min="15297" max="15297" width="2.140625" style="1" customWidth="1"/>
    <col min="15298" max="15298" width="16.85546875" style="1" customWidth="1"/>
    <col min="15299" max="15299" width="43.42578125" style="1" customWidth="1"/>
    <col min="15300" max="15300" width="22.42578125" style="1" customWidth="1"/>
    <col min="15301" max="15301" width="9.140625" style="1"/>
    <col min="15302" max="15302" width="13.85546875" style="1" bestFit="1" customWidth="1"/>
    <col min="15303" max="15551" width="9.140625" style="1"/>
    <col min="15552" max="15552" width="1.42578125" style="1" customWidth="1"/>
    <col min="15553" max="15553" width="2.140625" style="1" customWidth="1"/>
    <col min="15554" max="15554" width="16.85546875" style="1" customWidth="1"/>
    <col min="15555" max="15555" width="43.42578125" style="1" customWidth="1"/>
    <col min="15556" max="15556" width="22.42578125" style="1" customWidth="1"/>
    <col min="15557" max="15557" width="9.140625" style="1"/>
    <col min="15558" max="15558" width="13.85546875" style="1" bestFit="1" customWidth="1"/>
    <col min="15559" max="15807" width="9.140625" style="1"/>
    <col min="15808" max="15808" width="1.42578125" style="1" customWidth="1"/>
    <col min="15809" max="15809" width="2.140625" style="1" customWidth="1"/>
    <col min="15810" max="15810" width="16.85546875" style="1" customWidth="1"/>
    <col min="15811" max="15811" width="43.42578125" style="1" customWidth="1"/>
    <col min="15812" max="15812" width="22.42578125" style="1" customWidth="1"/>
    <col min="15813" max="15813" width="9.140625" style="1"/>
    <col min="15814" max="15814" width="13.85546875" style="1" bestFit="1" customWidth="1"/>
    <col min="15815" max="16063" width="9.140625" style="1"/>
    <col min="16064" max="16064" width="1.42578125" style="1" customWidth="1"/>
    <col min="16065" max="16065" width="2.140625" style="1" customWidth="1"/>
    <col min="16066" max="16066" width="16.85546875" style="1" customWidth="1"/>
    <col min="16067" max="16067" width="43.42578125" style="1" customWidth="1"/>
    <col min="16068" max="16068" width="22.42578125" style="1" customWidth="1"/>
    <col min="16069" max="16069" width="9.140625" style="1"/>
    <col min="16070" max="16070" width="13.85546875" style="1" bestFit="1" customWidth="1"/>
    <col min="16071" max="16384" width="9.140625" style="1"/>
  </cols>
  <sheetData>
    <row r="2" spans="1:3" x14ac:dyDescent="0.2">
      <c r="C2" s="121" t="s">
        <v>0</v>
      </c>
    </row>
    <row r="3" spans="1:3" x14ac:dyDescent="0.2">
      <c r="A3" s="121"/>
      <c r="B3" s="120" t="s">
        <v>628</v>
      </c>
      <c r="C3" s="120"/>
    </row>
    <row r="4" spans="1:3" x14ac:dyDescent="0.2">
      <c r="B4" s="169" t="s">
        <v>1</v>
      </c>
      <c r="C4" s="169"/>
    </row>
    <row r="5" spans="1:3" x14ac:dyDescent="0.2">
      <c r="A5" s="121"/>
      <c r="B5" s="121"/>
      <c r="C5" s="121"/>
    </row>
    <row r="6" spans="1:3" x14ac:dyDescent="0.2">
      <c r="C6" s="116" t="s">
        <v>2</v>
      </c>
    </row>
    <row r="8" spans="1:3" x14ac:dyDescent="0.2">
      <c r="B8" s="170" t="s">
        <v>3</v>
      </c>
      <c r="C8" s="170"/>
    </row>
    <row r="11" spans="1:3" x14ac:dyDescent="0.2">
      <c r="B11" s="121" t="s">
        <v>4</v>
      </c>
    </row>
    <row r="12" spans="1:3" x14ac:dyDescent="0.2">
      <c r="B12" s="115" t="s">
        <v>622</v>
      </c>
    </row>
    <row r="13" spans="1:3" x14ac:dyDescent="0.2">
      <c r="A13" s="116" t="s">
        <v>5</v>
      </c>
      <c r="B13" s="171" t="str">
        <f>'Kopt a'!B13</f>
        <v>Daudzdzīvokļu dzīvojamā māja</v>
      </c>
      <c r="C13" s="171"/>
    </row>
    <row r="14" spans="1:3" x14ac:dyDescent="0.2">
      <c r="A14" s="116" t="s">
        <v>6</v>
      </c>
      <c r="B14" s="171" t="str">
        <f>'Kopt a'!B14</f>
        <v>Daudzdzīvokļu dzīvojamās mājas vienkāršotās atjaunošanas apliecinājuma karte</v>
      </c>
      <c r="C14" s="171"/>
    </row>
    <row r="15" spans="1:3" x14ac:dyDescent="0.2">
      <c r="A15" s="116" t="s">
        <v>7</v>
      </c>
      <c r="B15" s="171" t="str">
        <f>'Kopt a'!B15</f>
        <v>Enkmaņa iela 1, Valmiera</v>
      </c>
      <c r="C15" s="171"/>
    </row>
    <row r="16" spans="1:3" x14ac:dyDescent="0.2">
      <c r="A16" s="116" t="s">
        <v>8</v>
      </c>
      <c r="B16" s="171"/>
      <c r="C16" s="171"/>
    </row>
    <row r="17" spans="1:3" ht="12" thickBot="1" x14ac:dyDescent="0.25"/>
    <row r="18" spans="1:3" x14ac:dyDescent="0.2">
      <c r="A18" s="5" t="s">
        <v>9</v>
      </c>
      <c r="B18" s="6" t="s">
        <v>10</v>
      </c>
      <c r="C18" s="7" t="s">
        <v>11</v>
      </c>
    </row>
    <row r="19" spans="1:3" ht="24" customHeight="1" thickBot="1" x14ac:dyDescent="0.25">
      <c r="A19" s="161">
        <f>'Kopt a'!A19</f>
        <v>1</v>
      </c>
      <c r="B19" s="162" t="str">
        <f>'Kopt a'!B19</f>
        <v>Daudzdzīvokļu dzīvojamās mājas vienkāršotās atjaunošanas apliecinājuma karte</v>
      </c>
      <c r="C19" s="8">
        <f>'Kopt a'!C19+'Kopt n'!C19</f>
        <v>0</v>
      </c>
    </row>
    <row r="20" spans="1:3" ht="12" thickBot="1" x14ac:dyDescent="0.25">
      <c r="A20" s="9"/>
      <c r="B20" s="10" t="s">
        <v>12</v>
      </c>
      <c r="C20" s="11">
        <f>SUM(C19:C19)</f>
        <v>0</v>
      </c>
    </row>
    <row r="21" spans="1:3" ht="12" thickBot="1" x14ac:dyDescent="0.25">
      <c r="B21" s="118"/>
      <c r="C21" s="13"/>
    </row>
    <row r="22" spans="1:3" ht="12" thickBot="1" x14ac:dyDescent="0.25">
      <c r="A22" s="165" t="s">
        <v>13</v>
      </c>
      <c r="B22" s="166"/>
      <c r="C22" s="14">
        <f>ROUND(C20*21%,2)</f>
        <v>0</v>
      </c>
    </row>
    <row r="25" spans="1:3" x14ac:dyDescent="0.2">
      <c r="A25" s="1" t="s">
        <v>14</v>
      </c>
      <c r="B25" s="167"/>
      <c r="C25" s="167"/>
    </row>
    <row r="26" spans="1:3" x14ac:dyDescent="0.2">
      <c r="B26" s="168" t="s">
        <v>15</v>
      </c>
      <c r="C26" s="168"/>
    </row>
    <row r="27" spans="1:3" x14ac:dyDescent="0.2">
      <c r="A27" s="1" t="s">
        <v>38</v>
      </c>
    </row>
    <row r="28" spans="1:3" x14ac:dyDescent="0.2">
      <c r="A28" s="1" t="s">
        <v>621</v>
      </c>
      <c r="C28" s="15"/>
    </row>
    <row r="29" spans="1:3" x14ac:dyDescent="0.2">
      <c r="A29" s="15"/>
      <c r="B29" s="15"/>
      <c r="C29" s="15"/>
    </row>
    <row r="30" spans="1:3" x14ac:dyDescent="0.2">
      <c r="A30" s="1" t="s">
        <v>16</v>
      </c>
    </row>
  </sheetData>
  <mergeCells count="9">
    <mergeCell ref="A22:B22"/>
    <mergeCell ref="B25:C25"/>
    <mergeCell ref="B26:C26"/>
    <mergeCell ref="B4:C4"/>
    <mergeCell ref="B8:C8"/>
    <mergeCell ref="B13:C13"/>
    <mergeCell ref="B14:C14"/>
    <mergeCell ref="B15:C15"/>
    <mergeCell ref="B16:C16"/>
  </mergeCells>
  <conditionalFormatting sqref="B13:B16">
    <cfRule type="cellIs" dxfId="322" priority="6" operator="equal">
      <formula>0</formula>
    </cfRule>
  </conditionalFormatting>
  <conditionalFormatting sqref="A19:B19">
    <cfRule type="cellIs" dxfId="321" priority="5" operator="equal">
      <formula>0</formula>
    </cfRule>
  </conditionalFormatting>
  <conditionalFormatting sqref="C19:C20 C22">
    <cfRule type="cellIs" dxfId="320" priority="4" operator="equal">
      <formula>0</formula>
    </cfRule>
  </conditionalFormatting>
  <conditionalFormatting sqref="B25:C25">
    <cfRule type="cellIs" dxfId="319" priority="3" operator="equal">
      <formula>0</formula>
    </cfRule>
  </conditionalFormatting>
  <conditionalFormatting sqref="A30">
    <cfRule type="cellIs" dxfId="318" priority="1" operator="equal">
      <formula>"Tāme sastādīta 20__. gada __. _________"</formula>
    </cfRule>
  </conditionalFormatting>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7"/>
  <sheetViews>
    <sheetView view="pageBreakPreview" zoomScale="60" zoomScaleNormal="100" workbookViewId="0">
      <selection activeCell="O10" sqref="O10"/>
    </sheetView>
  </sheetViews>
  <sheetFormatPr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1"/>
      <c r="B1" s="21"/>
      <c r="C1" s="25" t="s">
        <v>39</v>
      </c>
      <c r="D1" s="128" t="s">
        <v>627</v>
      </c>
      <c r="E1" s="21"/>
      <c r="F1" s="21"/>
      <c r="G1" s="21"/>
      <c r="H1" s="21"/>
      <c r="I1" s="21"/>
      <c r="J1" s="21"/>
      <c r="N1" s="24"/>
      <c r="O1" s="25"/>
      <c r="P1" s="26"/>
    </row>
    <row r="2" spans="1:16" x14ac:dyDescent="0.2">
      <c r="A2" s="27"/>
      <c r="B2" s="27"/>
      <c r="C2" s="255" t="s">
        <v>564</v>
      </c>
      <c r="D2" s="255"/>
      <c r="E2" s="255"/>
      <c r="F2" s="255"/>
      <c r="G2" s="255"/>
      <c r="H2" s="255"/>
      <c r="I2" s="255"/>
      <c r="J2" s="27"/>
    </row>
    <row r="3" spans="1:16" x14ac:dyDescent="0.2">
      <c r="A3" s="28"/>
      <c r="B3" s="28"/>
      <c r="C3" s="212" t="s">
        <v>18</v>
      </c>
      <c r="D3" s="212"/>
      <c r="E3" s="212"/>
      <c r="F3" s="212"/>
      <c r="G3" s="212"/>
      <c r="H3" s="212"/>
      <c r="I3" s="212"/>
      <c r="J3" s="28"/>
    </row>
    <row r="4" spans="1:16" x14ac:dyDescent="0.2">
      <c r="A4" s="28"/>
      <c r="B4" s="28"/>
      <c r="C4" s="258" t="s">
        <v>620</v>
      </c>
      <c r="D4" s="258"/>
      <c r="E4" s="258"/>
      <c r="F4" s="258"/>
      <c r="G4" s="258"/>
      <c r="H4" s="258"/>
      <c r="I4" s="258"/>
      <c r="J4" s="28"/>
    </row>
    <row r="5" spans="1:16" ht="15" customHeight="1" x14ac:dyDescent="0.2">
      <c r="A5" s="21"/>
      <c r="B5" s="21"/>
      <c r="C5" s="25" t="s">
        <v>5</v>
      </c>
      <c r="D5" s="246" t="str">
        <f>'3a'!D5:L5</f>
        <v>Daudzdzīvokļu dzīvojamā māja</v>
      </c>
      <c r="E5" s="246"/>
      <c r="F5" s="246"/>
      <c r="G5" s="246"/>
      <c r="H5" s="246"/>
      <c r="I5" s="246"/>
      <c r="J5" s="246"/>
      <c r="K5" s="246"/>
      <c r="L5" s="246"/>
      <c r="M5" s="15"/>
      <c r="N5" s="15"/>
      <c r="O5" s="15"/>
      <c r="P5" s="15"/>
    </row>
    <row r="6" spans="1:16" x14ac:dyDescent="0.2">
      <c r="A6" s="21"/>
      <c r="B6" s="21"/>
      <c r="C6" s="25" t="s">
        <v>6</v>
      </c>
      <c r="D6" s="246" t="str">
        <f>'3a'!D6:L6</f>
        <v>Daudzdzīvokļu dzīvojamās mājas vienkāršotās atjaunošanas apliecinājuma karte</v>
      </c>
      <c r="E6" s="246"/>
      <c r="F6" s="246"/>
      <c r="G6" s="246"/>
      <c r="H6" s="246"/>
      <c r="I6" s="246"/>
      <c r="J6" s="246"/>
      <c r="K6" s="246"/>
      <c r="L6" s="246"/>
      <c r="M6" s="15"/>
      <c r="N6" s="15"/>
      <c r="O6" s="15"/>
      <c r="P6" s="15"/>
    </row>
    <row r="7" spans="1:16" x14ac:dyDescent="0.2">
      <c r="A7" s="21"/>
      <c r="B7" s="21"/>
      <c r="C7" s="25" t="s">
        <v>7</v>
      </c>
      <c r="D7" s="246" t="str">
        <f>'3a'!D7:L7</f>
        <v>Enkmaņa iela 1, Valmiera</v>
      </c>
      <c r="E7" s="246"/>
      <c r="F7" s="246"/>
      <c r="G7" s="246"/>
      <c r="H7" s="246"/>
      <c r="I7" s="246"/>
      <c r="J7" s="246"/>
      <c r="K7" s="246"/>
      <c r="L7" s="246"/>
      <c r="M7" s="15"/>
      <c r="N7" s="15"/>
      <c r="O7" s="15"/>
      <c r="P7" s="15"/>
    </row>
    <row r="8" spans="1:16" x14ac:dyDescent="0.2">
      <c r="A8" s="21"/>
      <c r="B8" s="21"/>
      <c r="C8" s="116" t="s">
        <v>21</v>
      </c>
      <c r="D8" s="246">
        <f>'3a'!D8:L8</f>
        <v>0</v>
      </c>
      <c r="E8" s="246"/>
      <c r="F8" s="246"/>
      <c r="G8" s="246"/>
      <c r="H8" s="246"/>
      <c r="I8" s="246"/>
      <c r="J8" s="246"/>
      <c r="K8" s="246"/>
      <c r="L8" s="246"/>
      <c r="M8" s="15"/>
      <c r="N8" s="15"/>
      <c r="O8" s="15"/>
      <c r="P8" s="15"/>
    </row>
    <row r="9" spans="1:16" ht="11.25" customHeight="1" x14ac:dyDescent="0.2">
      <c r="A9" s="234" t="s">
        <v>629</v>
      </c>
      <c r="B9" s="234"/>
      <c r="C9" s="234"/>
      <c r="D9" s="234"/>
      <c r="E9" s="234"/>
      <c r="F9" s="234"/>
      <c r="G9" s="29"/>
      <c r="H9" s="29"/>
      <c r="I9" s="29"/>
      <c r="J9" s="238" t="s">
        <v>40</v>
      </c>
      <c r="K9" s="238"/>
      <c r="L9" s="238"/>
      <c r="M9" s="238"/>
      <c r="N9" s="245">
        <f>P15</f>
        <v>0</v>
      </c>
      <c r="O9" s="245"/>
      <c r="P9" s="29"/>
    </row>
    <row r="10" spans="1:16" ht="15" customHeight="1" x14ac:dyDescent="0.2">
      <c r="A10" s="30"/>
      <c r="B10" s="31"/>
      <c r="C10" s="116"/>
      <c r="D10" s="21"/>
      <c r="E10" s="21"/>
      <c r="F10" s="21"/>
      <c r="G10" s="21"/>
      <c r="H10" s="21"/>
      <c r="I10" s="21"/>
      <c r="J10" s="21"/>
      <c r="K10" s="21"/>
      <c r="L10" s="129"/>
      <c r="M10" s="129"/>
      <c r="N10" s="129"/>
      <c r="O10" s="129"/>
      <c r="P10" s="25" t="str">
        <f>'[1]Kopt a+n'!A36</f>
        <v>Tāme sastādīta 20__. gada __. _________</v>
      </c>
    </row>
    <row r="11" spans="1:16" ht="12" thickBot="1" x14ac:dyDescent="0.25">
      <c r="A11" s="30"/>
      <c r="B11" s="31"/>
      <c r="C11" s="116"/>
      <c r="D11" s="21"/>
      <c r="E11" s="21"/>
      <c r="F11" s="21"/>
      <c r="G11" s="21"/>
      <c r="H11" s="21"/>
      <c r="I11" s="21"/>
      <c r="J11" s="21"/>
      <c r="K11" s="21"/>
      <c r="L11" s="32"/>
      <c r="M11" s="32"/>
      <c r="N11" s="33"/>
      <c r="O11" s="24"/>
      <c r="P11" s="21"/>
    </row>
    <row r="12" spans="1:16" x14ac:dyDescent="0.2">
      <c r="A12" s="190" t="s">
        <v>24</v>
      </c>
      <c r="B12" s="240" t="s">
        <v>41</v>
      </c>
      <c r="C12" s="236" t="s">
        <v>42</v>
      </c>
      <c r="D12" s="243" t="s">
        <v>43</v>
      </c>
      <c r="E12" s="227" t="s">
        <v>44</v>
      </c>
      <c r="F12" s="235" t="s">
        <v>45</v>
      </c>
      <c r="G12" s="236"/>
      <c r="H12" s="236"/>
      <c r="I12" s="236"/>
      <c r="J12" s="236"/>
      <c r="K12" s="237"/>
      <c r="L12" s="257" t="s">
        <v>46</v>
      </c>
      <c r="M12" s="236"/>
      <c r="N12" s="236"/>
      <c r="O12" s="236"/>
      <c r="P12" s="237"/>
    </row>
    <row r="13" spans="1:16" ht="126.75" customHeight="1" thickBot="1" x14ac:dyDescent="0.25">
      <c r="A13" s="191"/>
      <c r="B13" s="251"/>
      <c r="C13" s="252"/>
      <c r="D13" s="253"/>
      <c r="E13" s="254"/>
      <c r="F13" s="117" t="s">
        <v>47</v>
      </c>
      <c r="G13" s="130" t="s">
        <v>48</v>
      </c>
      <c r="H13" s="130" t="s">
        <v>49</v>
      </c>
      <c r="I13" s="130" t="s">
        <v>50</v>
      </c>
      <c r="J13" s="130" t="s">
        <v>51</v>
      </c>
      <c r="K13" s="131" t="s">
        <v>52</v>
      </c>
      <c r="L13" s="132" t="s">
        <v>47</v>
      </c>
      <c r="M13" s="130" t="s">
        <v>49</v>
      </c>
      <c r="N13" s="130" t="s">
        <v>50</v>
      </c>
      <c r="O13" s="130" t="s">
        <v>51</v>
      </c>
      <c r="P13" s="131" t="s">
        <v>52</v>
      </c>
    </row>
    <row r="14" spans="1:16" ht="23.25" thickBot="1" x14ac:dyDescent="0.25">
      <c r="A14" s="145">
        <v>1</v>
      </c>
      <c r="B14" s="146"/>
      <c r="C14" s="147" t="s">
        <v>127</v>
      </c>
      <c r="D14" s="148" t="s">
        <v>68</v>
      </c>
      <c r="E14" s="149">
        <v>39</v>
      </c>
      <c r="F14" s="150"/>
      <c r="G14" s="151"/>
      <c r="H14" s="151">
        <f t="shared" ref="H14" si="0">ROUND(F14*G14,2)</f>
        <v>0</v>
      </c>
      <c r="I14" s="151"/>
      <c r="J14" s="151"/>
      <c r="K14" s="152">
        <f t="shared" ref="K14" si="1">SUM(H14:J14)</f>
        <v>0</v>
      </c>
      <c r="L14" s="150"/>
      <c r="M14" s="151"/>
      <c r="N14" s="151"/>
      <c r="O14" s="151"/>
      <c r="P14" s="152">
        <f t="shared" ref="P14" si="2">SUM(M14:O14)</f>
        <v>0</v>
      </c>
    </row>
    <row r="15" spans="1:16" ht="12" customHeight="1" thickBot="1" x14ac:dyDescent="0.25">
      <c r="A15" s="247" t="s">
        <v>575</v>
      </c>
      <c r="B15" s="248"/>
      <c r="C15" s="248"/>
      <c r="D15" s="248"/>
      <c r="E15" s="248"/>
      <c r="F15" s="248"/>
      <c r="G15" s="248"/>
      <c r="H15" s="248"/>
      <c r="I15" s="248"/>
      <c r="J15" s="248"/>
      <c r="K15" s="249"/>
      <c r="L15" s="142">
        <f>SUM(L14:L14)</f>
        <v>0</v>
      </c>
      <c r="M15" s="143">
        <f>SUM(M14:M14)</f>
        <v>0</v>
      </c>
      <c r="N15" s="143">
        <f>SUM(N14:N14)</f>
        <v>0</v>
      </c>
      <c r="O15" s="143">
        <f>SUM(O14:O14)</f>
        <v>0</v>
      </c>
      <c r="P15" s="144">
        <f>SUM(P14:P14)</f>
        <v>0</v>
      </c>
    </row>
    <row r="16" spans="1:16" x14ac:dyDescent="0.2">
      <c r="A16" s="15"/>
      <c r="B16" s="15"/>
      <c r="C16" s="15"/>
      <c r="D16" s="15"/>
      <c r="E16" s="15"/>
      <c r="F16" s="15"/>
      <c r="G16" s="15"/>
      <c r="H16" s="15"/>
      <c r="I16" s="15"/>
      <c r="J16" s="15"/>
      <c r="K16" s="15"/>
      <c r="L16" s="15"/>
      <c r="M16" s="15"/>
      <c r="N16" s="15"/>
      <c r="O16" s="15"/>
      <c r="P16" s="15"/>
    </row>
    <row r="17" spans="1:16" x14ac:dyDescent="0.2">
      <c r="A17" s="15"/>
      <c r="B17" s="15"/>
      <c r="C17" s="15"/>
      <c r="D17" s="15"/>
      <c r="E17" s="15"/>
      <c r="F17" s="15"/>
      <c r="G17" s="15"/>
      <c r="H17" s="15"/>
      <c r="I17" s="15"/>
      <c r="J17" s="15"/>
      <c r="K17" s="15"/>
      <c r="L17" s="15"/>
      <c r="M17" s="15"/>
      <c r="N17" s="15"/>
      <c r="O17" s="15"/>
      <c r="P17" s="15"/>
    </row>
    <row r="18" spans="1:16" x14ac:dyDescent="0.2">
      <c r="A18" s="1" t="s">
        <v>14</v>
      </c>
      <c r="B18" s="15"/>
      <c r="C18" s="250">
        <f>'3a'!C54:H54</f>
        <v>0</v>
      </c>
      <c r="D18" s="250"/>
      <c r="E18" s="250"/>
      <c r="F18" s="250"/>
      <c r="G18" s="250"/>
      <c r="H18" s="250"/>
      <c r="I18" s="15"/>
      <c r="J18" s="15"/>
      <c r="K18" s="15"/>
      <c r="L18" s="15"/>
      <c r="M18" s="15"/>
      <c r="N18" s="15"/>
      <c r="O18" s="15"/>
      <c r="P18" s="15"/>
    </row>
    <row r="19" spans="1:16" x14ac:dyDescent="0.2">
      <c r="A19" s="15"/>
      <c r="B19" s="15"/>
      <c r="C19" s="168" t="s">
        <v>15</v>
      </c>
      <c r="D19" s="168"/>
      <c r="E19" s="168"/>
      <c r="F19" s="168"/>
      <c r="G19" s="168"/>
      <c r="H19" s="168"/>
      <c r="I19" s="15"/>
      <c r="J19" s="15"/>
      <c r="K19" s="15"/>
      <c r="L19" s="15"/>
      <c r="M19" s="15"/>
      <c r="N19" s="15"/>
      <c r="O19" s="15"/>
      <c r="P19" s="15"/>
    </row>
    <row r="20" spans="1:16" x14ac:dyDescent="0.2">
      <c r="A20" s="15"/>
      <c r="B20" s="15"/>
      <c r="C20" s="15"/>
      <c r="D20" s="15"/>
      <c r="E20" s="15"/>
      <c r="F20" s="15"/>
      <c r="G20" s="15"/>
      <c r="H20" s="15"/>
      <c r="I20" s="15"/>
      <c r="J20" s="15"/>
      <c r="K20" s="15"/>
      <c r="L20" s="15"/>
      <c r="M20" s="15"/>
      <c r="N20" s="15"/>
      <c r="O20" s="15"/>
      <c r="P20" s="15"/>
    </row>
    <row r="21" spans="1:16" x14ac:dyDescent="0.2">
      <c r="A21" s="224" t="str">
        <f>'[1]Kops n'!A57:D57</f>
        <v>Tāme sastādīta 20__. gada __. _________</v>
      </c>
      <c r="B21" s="225"/>
      <c r="C21" s="225"/>
      <c r="D21" s="225"/>
      <c r="E21" s="15"/>
      <c r="F21" s="15"/>
      <c r="G21" s="15"/>
      <c r="H21" s="15"/>
      <c r="I21" s="15"/>
      <c r="J21" s="15"/>
      <c r="K21" s="15"/>
      <c r="L21" s="15"/>
      <c r="M21" s="15"/>
      <c r="N21" s="15"/>
      <c r="O21" s="15"/>
      <c r="P21" s="15"/>
    </row>
    <row r="22" spans="1:16" x14ac:dyDescent="0.2">
      <c r="A22" s="15"/>
      <c r="B22" s="15"/>
      <c r="C22" s="15"/>
      <c r="D22" s="15"/>
      <c r="E22" s="15"/>
      <c r="F22" s="15"/>
      <c r="G22" s="15"/>
      <c r="H22" s="15"/>
      <c r="I22" s="15"/>
      <c r="J22" s="15"/>
      <c r="K22" s="15"/>
      <c r="L22" s="15"/>
      <c r="M22" s="15"/>
      <c r="N22" s="15"/>
      <c r="O22" s="15"/>
      <c r="P22" s="15"/>
    </row>
    <row r="23" spans="1:16" x14ac:dyDescent="0.2">
      <c r="A23" s="1" t="s">
        <v>38</v>
      </c>
      <c r="B23" s="15"/>
      <c r="C23" s="250">
        <f>'3a'!C59:H59</f>
        <v>0</v>
      </c>
      <c r="D23" s="250"/>
      <c r="E23" s="250"/>
      <c r="F23" s="250"/>
      <c r="G23" s="250"/>
      <c r="H23" s="250"/>
      <c r="I23" s="15"/>
      <c r="J23" s="15"/>
      <c r="K23" s="15"/>
      <c r="L23" s="15"/>
      <c r="M23" s="15"/>
      <c r="N23" s="15"/>
      <c r="O23" s="15"/>
      <c r="P23" s="15"/>
    </row>
    <row r="24" spans="1:16" x14ac:dyDescent="0.2">
      <c r="A24" s="15"/>
      <c r="B24" s="15"/>
      <c r="C24" s="168" t="s">
        <v>15</v>
      </c>
      <c r="D24" s="168"/>
      <c r="E24" s="168"/>
      <c r="F24" s="168"/>
      <c r="G24" s="168"/>
      <c r="H24" s="168"/>
      <c r="I24" s="15"/>
      <c r="J24" s="15"/>
      <c r="K24" s="15"/>
      <c r="L24" s="15"/>
      <c r="M24" s="15"/>
      <c r="N24" s="15"/>
      <c r="O24" s="15"/>
      <c r="P24" s="15"/>
    </row>
    <row r="25" spans="1:16" x14ac:dyDescent="0.2">
      <c r="A25" s="15"/>
      <c r="B25" s="15"/>
      <c r="C25" s="15"/>
      <c r="D25" s="15"/>
      <c r="E25" s="15"/>
      <c r="F25" s="15"/>
      <c r="G25" s="15"/>
      <c r="H25" s="15"/>
      <c r="I25" s="15"/>
      <c r="J25" s="15"/>
      <c r="K25" s="15"/>
      <c r="L25" s="15"/>
      <c r="M25" s="15"/>
      <c r="N25" s="15"/>
      <c r="O25" s="15"/>
      <c r="P25" s="15"/>
    </row>
    <row r="26" spans="1:16" x14ac:dyDescent="0.2">
      <c r="A26" s="133" t="s">
        <v>621</v>
      </c>
      <c r="B26" s="49"/>
      <c r="C26" s="134">
        <f>'3a'!C62</f>
        <v>0</v>
      </c>
      <c r="D26" s="49"/>
      <c r="E26" s="15"/>
      <c r="F26" s="15"/>
      <c r="G26" s="15"/>
      <c r="H26" s="15"/>
      <c r="I26" s="15"/>
      <c r="J26" s="15"/>
      <c r="K26" s="15"/>
      <c r="L26" s="15"/>
      <c r="M26" s="15"/>
      <c r="N26" s="15"/>
      <c r="O26" s="15"/>
      <c r="P26" s="15"/>
    </row>
    <row r="27" spans="1:16" x14ac:dyDescent="0.2">
      <c r="A27" s="15"/>
      <c r="B27" s="15"/>
      <c r="C27" s="15"/>
      <c r="D27" s="15"/>
      <c r="E27" s="15"/>
      <c r="F27" s="15"/>
      <c r="G27" s="15"/>
      <c r="H27" s="15"/>
      <c r="I27" s="15"/>
      <c r="J27" s="15"/>
      <c r="K27" s="15"/>
      <c r="L27" s="15"/>
      <c r="M27" s="15"/>
      <c r="N27" s="15"/>
      <c r="O27" s="15"/>
      <c r="P27" s="15"/>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24:H24"/>
    <mergeCell ref="L12:P12"/>
    <mergeCell ref="A15:K15"/>
    <mergeCell ref="C18:H18"/>
    <mergeCell ref="C19:H19"/>
    <mergeCell ref="A21:D21"/>
    <mergeCell ref="C23:H23"/>
  </mergeCells>
  <conditionalFormatting sqref="A15:K15">
    <cfRule type="containsText" dxfId="211" priority="11" operator="containsText" text="Tiešās izmaksas kopā, t. sk. darba devēja sociālais nodoklis __.__% ">
      <formula>NOT(ISERROR(SEARCH("Tiešās izmaksas kopā, t. sk. darba devēja sociālais nodoklis __.__% ",A15)))</formula>
    </cfRule>
  </conditionalFormatting>
  <conditionalFormatting sqref="N9:O9 C2:I2 L15:P15 C18:H18 C23:H23 C26 D5:L8">
    <cfRule type="cellIs" dxfId="210" priority="10" operator="equal">
      <formula>0</formula>
    </cfRule>
  </conditionalFormatting>
  <conditionalFormatting sqref="K14:P14 H14">
    <cfRule type="cellIs" dxfId="209" priority="2" operator="equal">
      <formula>0</formula>
    </cfRule>
  </conditionalFormatting>
  <conditionalFormatting sqref="A14:G14 I14:J14">
    <cfRule type="cellIs" dxfId="208" priority="1" operator="equal">
      <formula>0</formula>
    </cfRule>
  </conditionalFormatting>
  <pageMargins left="0.7" right="0.7" top="0.75" bottom="0.75" header="0.3" footer="0.3"/>
  <pageSetup paperSize="9" scale="93"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P67"/>
  <sheetViews>
    <sheetView view="pageBreakPreview" topLeftCell="A9" zoomScale="60" zoomScaleNormal="100" workbookViewId="0">
      <selection activeCell="A9" sqref="A9:F9"/>
    </sheetView>
  </sheetViews>
  <sheetFormatPr defaultRowHeight="11.25" x14ac:dyDescent="0.2"/>
  <cols>
    <col min="1" max="1" width="4.5703125" style="1" customWidth="1"/>
    <col min="2" max="2" width="5.28515625" style="1" customWidth="1"/>
    <col min="3" max="3" width="52.8554687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1"/>
      <c r="B1" s="21"/>
      <c r="C1" s="25" t="s">
        <v>39</v>
      </c>
      <c r="D1" s="50" t="str">
        <f>'Kops a'!A19</f>
        <v>4a</v>
      </c>
      <c r="E1" s="21"/>
      <c r="F1" s="21"/>
      <c r="G1" s="21"/>
      <c r="H1" s="21"/>
      <c r="I1" s="21"/>
      <c r="J1" s="21"/>
      <c r="N1" s="24"/>
      <c r="O1" s="25"/>
      <c r="P1" s="26"/>
    </row>
    <row r="2" spans="1:16" x14ac:dyDescent="0.2">
      <c r="A2" s="27"/>
      <c r="B2" s="27"/>
      <c r="C2" s="232" t="s">
        <v>565</v>
      </c>
      <c r="D2" s="232"/>
      <c r="E2" s="232"/>
      <c r="F2" s="232"/>
      <c r="G2" s="232"/>
      <c r="H2" s="232"/>
      <c r="I2" s="232"/>
      <c r="J2" s="27"/>
    </row>
    <row r="3" spans="1:16" x14ac:dyDescent="0.2">
      <c r="A3" s="28"/>
      <c r="B3" s="28"/>
      <c r="C3" s="212" t="s">
        <v>18</v>
      </c>
      <c r="D3" s="212"/>
      <c r="E3" s="212"/>
      <c r="F3" s="212"/>
      <c r="G3" s="212"/>
      <c r="H3" s="212"/>
      <c r="I3" s="212"/>
      <c r="J3" s="28"/>
    </row>
    <row r="4" spans="1:16" x14ac:dyDescent="0.2">
      <c r="A4" s="28"/>
      <c r="B4" s="28"/>
      <c r="C4" s="233" t="s">
        <v>53</v>
      </c>
      <c r="D4" s="233"/>
      <c r="E4" s="233"/>
      <c r="F4" s="233"/>
      <c r="G4" s="233"/>
      <c r="H4" s="233"/>
      <c r="I4" s="233"/>
      <c r="J4" s="28"/>
    </row>
    <row r="5" spans="1:16" x14ac:dyDescent="0.2">
      <c r="A5" s="21"/>
      <c r="B5" s="21"/>
      <c r="C5" s="25" t="s">
        <v>5</v>
      </c>
      <c r="D5" s="246" t="str">
        <f>'Kops a'!D7</f>
        <v>Daudzdzīvokļu dzīvojamā māja</v>
      </c>
      <c r="E5" s="246"/>
      <c r="F5" s="246"/>
      <c r="G5" s="246"/>
      <c r="H5" s="246"/>
      <c r="I5" s="246"/>
      <c r="J5" s="246"/>
      <c r="K5" s="246"/>
      <c r="L5" s="246"/>
      <c r="M5" s="15"/>
      <c r="N5" s="15"/>
      <c r="O5" s="15"/>
      <c r="P5" s="15"/>
    </row>
    <row r="6" spans="1:16" x14ac:dyDescent="0.2">
      <c r="A6" s="21"/>
      <c r="B6" s="21"/>
      <c r="C6" s="25" t="s">
        <v>6</v>
      </c>
      <c r="D6" s="246" t="str">
        <f>'Kops a'!D8</f>
        <v>Daudzdzīvokļu dzīvojamās mājas vienkāršotās atjaunošanas apliecinājuma karte</v>
      </c>
      <c r="E6" s="246"/>
      <c r="F6" s="246"/>
      <c r="G6" s="246"/>
      <c r="H6" s="246"/>
      <c r="I6" s="246"/>
      <c r="J6" s="246"/>
      <c r="K6" s="246"/>
      <c r="L6" s="246"/>
      <c r="M6" s="15"/>
      <c r="N6" s="15"/>
      <c r="O6" s="15"/>
      <c r="P6" s="15"/>
    </row>
    <row r="7" spans="1:16" x14ac:dyDescent="0.2">
      <c r="A7" s="21"/>
      <c r="B7" s="21"/>
      <c r="C7" s="25" t="s">
        <v>7</v>
      </c>
      <c r="D7" s="246" t="str">
        <f>'Kops a'!D9</f>
        <v>Enkmaņa iela 1, Valmiera</v>
      </c>
      <c r="E7" s="246"/>
      <c r="F7" s="246"/>
      <c r="G7" s="246"/>
      <c r="H7" s="246"/>
      <c r="I7" s="246"/>
      <c r="J7" s="246"/>
      <c r="K7" s="246"/>
      <c r="L7" s="246"/>
      <c r="M7" s="15"/>
      <c r="N7" s="15"/>
      <c r="O7" s="15"/>
      <c r="P7" s="15"/>
    </row>
    <row r="8" spans="1:16" x14ac:dyDescent="0.2">
      <c r="A8" s="21"/>
      <c r="B8" s="21"/>
      <c r="C8" s="4" t="s">
        <v>21</v>
      </c>
      <c r="D8" s="246">
        <f>'Kops a'!D10</f>
        <v>0</v>
      </c>
      <c r="E8" s="246"/>
      <c r="F8" s="246"/>
      <c r="G8" s="246"/>
      <c r="H8" s="246"/>
      <c r="I8" s="246"/>
      <c r="J8" s="246"/>
      <c r="K8" s="246"/>
      <c r="L8" s="246"/>
      <c r="M8" s="15"/>
      <c r="N8" s="15"/>
      <c r="O8" s="15"/>
      <c r="P8" s="15"/>
    </row>
    <row r="9" spans="1:16" ht="11.25" customHeight="1" x14ac:dyDescent="0.2">
      <c r="A9" s="234" t="s">
        <v>630</v>
      </c>
      <c r="B9" s="234"/>
      <c r="C9" s="234"/>
      <c r="D9" s="234"/>
      <c r="E9" s="234"/>
      <c r="F9" s="234"/>
      <c r="G9" s="29"/>
      <c r="H9" s="29"/>
      <c r="I9" s="29"/>
      <c r="J9" s="238" t="s">
        <v>40</v>
      </c>
      <c r="K9" s="238"/>
      <c r="L9" s="238"/>
      <c r="M9" s="238"/>
      <c r="N9" s="245">
        <f>P55</f>
        <v>0</v>
      </c>
      <c r="O9" s="245"/>
      <c r="P9" s="29"/>
    </row>
    <row r="10" spans="1:16" x14ac:dyDescent="0.2">
      <c r="A10" s="30"/>
      <c r="B10" s="31"/>
      <c r="C10" s="4"/>
      <c r="D10" s="21"/>
      <c r="E10" s="21"/>
      <c r="F10" s="21"/>
      <c r="G10" s="21"/>
      <c r="H10" s="21"/>
      <c r="I10" s="21"/>
      <c r="J10" s="21"/>
      <c r="K10" s="21"/>
      <c r="L10" s="27"/>
      <c r="M10" s="27"/>
      <c r="O10" s="84"/>
      <c r="P10" s="83" t="str">
        <f>A61</f>
        <v>Tāme sastādīta 20__. gada __. _________</v>
      </c>
    </row>
    <row r="11" spans="1:16" ht="12" thickBot="1" x14ac:dyDescent="0.25">
      <c r="A11" s="30"/>
      <c r="B11" s="31"/>
      <c r="C11" s="4"/>
      <c r="D11" s="21"/>
      <c r="E11" s="21"/>
      <c r="F11" s="21"/>
      <c r="G11" s="21"/>
      <c r="H11" s="21"/>
      <c r="I11" s="21"/>
      <c r="J11" s="21"/>
      <c r="K11" s="21"/>
      <c r="L11" s="32"/>
      <c r="M11" s="32"/>
      <c r="N11" s="33"/>
      <c r="O11" s="24"/>
      <c r="P11" s="21"/>
    </row>
    <row r="12" spans="1:16" x14ac:dyDescent="0.2">
      <c r="A12" s="190" t="s">
        <v>24</v>
      </c>
      <c r="B12" s="240" t="s">
        <v>41</v>
      </c>
      <c r="C12" s="236" t="s">
        <v>42</v>
      </c>
      <c r="D12" s="243" t="s">
        <v>43</v>
      </c>
      <c r="E12" s="227" t="s">
        <v>44</v>
      </c>
      <c r="F12" s="235" t="s">
        <v>45</v>
      </c>
      <c r="G12" s="236"/>
      <c r="H12" s="236"/>
      <c r="I12" s="236"/>
      <c r="J12" s="236"/>
      <c r="K12" s="237"/>
      <c r="L12" s="235" t="s">
        <v>46</v>
      </c>
      <c r="M12" s="236"/>
      <c r="N12" s="236"/>
      <c r="O12" s="236"/>
      <c r="P12" s="237"/>
    </row>
    <row r="13" spans="1:16" ht="126.75" customHeight="1" thickBot="1" x14ac:dyDescent="0.25">
      <c r="A13" s="239"/>
      <c r="B13" s="241"/>
      <c r="C13" s="242"/>
      <c r="D13" s="244"/>
      <c r="E13" s="228"/>
      <c r="F13" s="34" t="s">
        <v>47</v>
      </c>
      <c r="G13" s="35" t="s">
        <v>48</v>
      </c>
      <c r="H13" s="35" t="s">
        <v>49</v>
      </c>
      <c r="I13" s="35" t="s">
        <v>50</v>
      </c>
      <c r="J13" s="35" t="s">
        <v>51</v>
      </c>
      <c r="K13" s="58" t="s">
        <v>52</v>
      </c>
      <c r="L13" s="34" t="s">
        <v>47</v>
      </c>
      <c r="M13" s="35" t="s">
        <v>49</v>
      </c>
      <c r="N13" s="35" t="s">
        <v>50</v>
      </c>
      <c r="O13" s="35" t="s">
        <v>51</v>
      </c>
      <c r="P13" s="58" t="s">
        <v>52</v>
      </c>
    </row>
    <row r="14" spans="1:16" ht="22.5" x14ac:dyDescent="0.2">
      <c r="A14" s="59"/>
      <c r="B14" s="60"/>
      <c r="C14" s="97" t="s">
        <v>131</v>
      </c>
      <c r="D14" s="61"/>
      <c r="E14" s="64"/>
      <c r="F14" s="65"/>
      <c r="G14" s="62"/>
      <c r="H14" s="62">
        <f>ROUND(F14*G14,2)</f>
        <v>0</v>
      </c>
      <c r="I14" s="62"/>
      <c r="J14" s="62"/>
      <c r="K14" s="63">
        <f>SUM(H14:J14)</f>
        <v>0</v>
      </c>
      <c r="L14" s="65">
        <f t="shared" ref="L14:L54" si="0">ROUND(E14*F14,2)</f>
        <v>0</v>
      </c>
      <c r="M14" s="62">
        <f t="shared" ref="M14:M54" si="1">ROUND(H14*E14,2)</f>
        <v>0</v>
      </c>
      <c r="N14" s="62">
        <f t="shared" ref="N14:N54" si="2">ROUND(I14*E14,2)</f>
        <v>0</v>
      </c>
      <c r="O14" s="62">
        <f t="shared" ref="O14:O54" si="3">ROUND(J14*E14,2)</f>
        <v>0</v>
      </c>
      <c r="P14" s="63">
        <f>SUM(M14:O14)</f>
        <v>0</v>
      </c>
    </row>
    <row r="15" spans="1:16" x14ac:dyDescent="0.2">
      <c r="A15" s="36">
        <v>1</v>
      </c>
      <c r="B15" s="98"/>
      <c r="C15" s="45" t="s">
        <v>132</v>
      </c>
      <c r="D15" s="23" t="s">
        <v>58</v>
      </c>
      <c r="E15" s="64">
        <v>108</v>
      </c>
      <c r="F15" s="65"/>
      <c r="G15" s="62"/>
      <c r="H15" s="46">
        <f t="shared" ref="H15:H54" si="4">ROUND(F15*G15,2)</f>
        <v>0</v>
      </c>
      <c r="I15" s="62"/>
      <c r="J15" s="62"/>
      <c r="K15" s="47">
        <f t="shared" ref="K15:K54" si="5">SUM(H15:J15)</f>
        <v>0</v>
      </c>
      <c r="L15" s="48">
        <f t="shared" si="0"/>
        <v>0</v>
      </c>
      <c r="M15" s="46">
        <f t="shared" si="1"/>
        <v>0</v>
      </c>
      <c r="N15" s="46">
        <f t="shared" si="2"/>
        <v>0</v>
      </c>
      <c r="O15" s="46">
        <f t="shared" si="3"/>
        <v>0</v>
      </c>
      <c r="P15" s="47">
        <f t="shared" ref="P15:P54" si="6">SUM(M15:O15)</f>
        <v>0</v>
      </c>
    </row>
    <row r="16" spans="1:16" x14ac:dyDescent="0.2">
      <c r="A16" s="36">
        <v>2</v>
      </c>
      <c r="B16" s="98" t="s">
        <v>133</v>
      </c>
      <c r="C16" s="45" t="s">
        <v>134</v>
      </c>
      <c r="D16" s="23" t="s">
        <v>68</v>
      </c>
      <c r="E16" s="64">
        <f>ROUNDUP((134+52+99+104-15*2.6 - 12*1.72)*1.03,0)+2</f>
        <v>342</v>
      </c>
      <c r="F16" s="65"/>
      <c r="G16" s="62"/>
      <c r="H16" s="46">
        <f t="shared" si="4"/>
        <v>0</v>
      </c>
      <c r="I16" s="62"/>
      <c r="J16" s="62"/>
      <c r="K16" s="47">
        <f t="shared" si="5"/>
        <v>0</v>
      </c>
      <c r="L16" s="48">
        <f t="shared" si="0"/>
        <v>0</v>
      </c>
      <c r="M16" s="46">
        <f t="shared" si="1"/>
        <v>0</v>
      </c>
      <c r="N16" s="46">
        <f t="shared" si="2"/>
        <v>0</v>
      </c>
      <c r="O16" s="46">
        <f t="shared" si="3"/>
        <v>0</v>
      </c>
      <c r="P16" s="47">
        <f t="shared" si="6"/>
        <v>0</v>
      </c>
    </row>
    <row r="17" spans="1:16" x14ac:dyDescent="0.2">
      <c r="A17" s="36">
        <v>3</v>
      </c>
      <c r="B17" s="98"/>
      <c r="C17" s="45" t="s">
        <v>93</v>
      </c>
      <c r="D17" s="23" t="s">
        <v>94</v>
      </c>
      <c r="E17" s="64">
        <f>ROUNDUP(E16*0.14,0)</f>
        <v>48</v>
      </c>
      <c r="F17" s="65"/>
      <c r="G17" s="62"/>
      <c r="H17" s="46">
        <f t="shared" si="4"/>
        <v>0</v>
      </c>
      <c r="I17" s="62"/>
      <c r="J17" s="62"/>
      <c r="K17" s="47">
        <f t="shared" si="5"/>
        <v>0</v>
      </c>
      <c r="L17" s="48">
        <f t="shared" si="0"/>
        <v>0</v>
      </c>
      <c r="M17" s="46">
        <f t="shared" si="1"/>
        <v>0</v>
      </c>
      <c r="N17" s="46">
        <f t="shared" si="2"/>
        <v>0</v>
      </c>
      <c r="O17" s="46">
        <f t="shared" si="3"/>
        <v>0</v>
      </c>
      <c r="P17" s="47">
        <f t="shared" si="6"/>
        <v>0</v>
      </c>
    </row>
    <row r="18" spans="1:16" x14ac:dyDescent="0.2">
      <c r="A18" s="36">
        <v>4</v>
      </c>
      <c r="B18" s="98"/>
      <c r="C18" s="45" t="s">
        <v>101</v>
      </c>
      <c r="D18" s="23" t="s">
        <v>96</v>
      </c>
      <c r="E18" s="64">
        <f>ROUNDUP(E16*8,0)</f>
        <v>2736</v>
      </c>
      <c r="F18" s="65"/>
      <c r="G18" s="62"/>
      <c r="H18" s="46">
        <f t="shared" si="4"/>
        <v>0</v>
      </c>
      <c r="I18" s="62"/>
      <c r="J18" s="62"/>
      <c r="K18" s="47">
        <f t="shared" si="5"/>
        <v>0</v>
      </c>
      <c r="L18" s="48">
        <f t="shared" si="0"/>
        <v>0</v>
      </c>
      <c r="M18" s="46">
        <f t="shared" si="1"/>
        <v>0</v>
      </c>
      <c r="N18" s="46">
        <f t="shared" si="2"/>
        <v>0</v>
      </c>
      <c r="O18" s="46">
        <f t="shared" si="3"/>
        <v>0</v>
      </c>
      <c r="P18" s="47">
        <f t="shared" si="6"/>
        <v>0</v>
      </c>
    </row>
    <row r="19" spans="1:16" ht="22.5" x14ac:dyDescent="0.2">
      <c r="A19" s="36">
        <v>5</v>
      </c>
      <c r="B19" s="98"/>
      <c r="C19" s="45" t="s">
        <v>102</v>
      </c>
      <c r="D19" s="23" t="s">
        <v>72</v>
      </c>
      <c r="E19" s="64">
        <f>ROUNDUP(E16*10,0)</f>
        <v>3420</v>
      </c>
      <c r="F19" s="65"/>
      <c r="G19" s="62"/>
      <c r="H19" s="46">
        <f t="shared" si="4"/>
        <v>0</v>
      </c>
      <c r="I19" s="62"/>
      <c r="J19" s="62"/>
      <c r="K19" s="47">
        <f t="shared" si="5"/>
        <v>0</v>
      </c>
      <c r="L19" s="48">
        <f t="shared" si="0"/>
        <v>0</v>
      </c>
      <c r="M19" s="46">
        <f t="shared" si="1"/>
        <v>0</v>
      </c>
      <c r="N19" s="46">
        <f t="shared" si="2"/>
        <v>0</v>
      </c>
      <c r="O19" s="46">
        <f t="shared" si="3"/>
        <v>0</v>
      </c>
      <c r="P19" s="47">
        <f t="shared" si="6"/>
        <v>0</v>
      </c>
    </row>
    <row r="20" spans="1:16" x14ac:dyDescent="0.2">
      <c r="A20" s="36">
        <v>6</v>
      </c>
      <c r="B20" s="98"/>
      <c r="C20" s="45" t="s">
        <v>135</v>
      </c>
      <c r="D20" s="23" t="s">
        <v>68</v>
      </c>
      <c r="E20" s="64">
        <f>ROUNDUP(E16*1.1,1)</f>
        <v>376.2</v>
      </c>
      <c r="F20" s="65"/>
      <c r="G20" s="62"/>
      <c r="H20" s="46">
        <f t="shared" si="4"/>
        <v>0</v>
      </c>
      <c r="I20" s="62"/>
      <c r="J20" s="62"/>
      <c r="K20" s="47">
        <f t="shared" si="5"/>
        <v>0</v>
      </c>
      <c r="L20" s="48">
        <f t="shared" si="0"/>
        <v>0</v>
      </c>
      <c r="M20" s="46">
        <f t="shared" si="1"/>
        <v>0</v>
      </c>
      <c r="N20" s="46">
        <f t="shared" si="2"/>
        <v>0</v>
      </c>
      <c r="O20" s="46">
        <f t="shared" si="3"/>
        <v>0</v>
      </c>
      <c r="P20" s="47">
        <f t="shared" si="6"/>
        <v>0</v>
      </c>
    </row>
    <row r="21" spans="1:16" x14ac:dyDescent="0.2">
      <c r="A21" s="36">
        <v>7</v>
      </c>
      <c r="B21" s="98" t="s">
        <v>133</v>
      </c>
      <c r="C21" s="45" t="s">
        <v>576</v>
      </c>
      <c r="D21" s="23" t="s">
        <v>68</v>
      </c>
      <c r="E21" s="64">
        <f>E16</f>
        <v>342</v>
      </c>
      <c r="F21" s="65"/>
      <c r="G21" s="62"/>
      <c r="H21" s="46">
        <f t="shared" si="4"/>
        <v>0</v>
      </c>
      <c r="I21" s="62"/>
      <c r="J21" s="62"/>
      <c r="K21" s="47">
        <f t="shared" si="5"/>
        <v>0</v>
      </c>
      <c r="L21" s="48">
        <f t="shared" si="0"/>
        <v>0</v>
      </c>
      <c r="M21" s="46">
        <f t="shared" si="1"/>
        <v>0</v>
      </c>
      <c r="N21" s="46">
        <f t="shared" si="2"/>
        <v>0</v>
      </c>
      <c r="O21" s="46">
        <f t="shared" si="3"/>
        <v>0</v>
      </c>
      <c r="P21" s="47">
        <f t="shared" si="6"/>
        <v>0</v>
      </c>
    </row>
    <row r="22" spans="1:16" x14ac:dyDescent="0.2">
      <c r="A22" s="36">
        <v>8</v>
      </c>
      <c r="B22" s="98"/>
      <c r="C22" s="45" t="s">
        <v>93</v>
      </c>
      <c r="D22" s="23" t="s">
        <v>94</v>
      </c>
      <c r="E22" s="64">
        <f>ROUNDUP(E21*0.14,0)</f>
        <v>48</v>
      </c>
      <c r="F22" s="65"/>
      <c r="G22" s="62"/>
      <c r="H22" s="46">
        <f t="shared" si="4"/>
        <v>0</v>
      </c>
      <c r="I22" s="62"/>
      <c r="J22" s="62"/>
      <c r="K22" s="47">
        <f t="shared" si="5"/>
        <v>0</v>
      </c>
      <c r="L22" s="48">
        <f t="shared" si="0"/>
        <v>0</v>
      </c>
      <c r="M22" s="46">
        <f t="shared" si="1"/>
        <v>0</v>
      </c>
      <c r="N22" s="46">
        <f t="shared" si="2"/>
        <v>0</v>
      </c>
      <c r="O22" s="46">
        <f t="shared" si="3"/>
        <v>0</v>
      </c>
      <c r="P22" s="47">
        <f t="shared" si="6"/>
        <v>0</v>
      </c>
    </row>
    <row r="23" spans="1:16" x14ac:dyDescent="0.2">
      <c r="A23" s="36">
        <v>9</v>
      </c>
      <c r="B23" s="98"/>
      <c r="C23" s="45" t="s">
        <v>105</v>
      </c>
      <c r="D23" s="23" t="s">
        <v>96</v>
      </c>
      <c r="E23" s="64">
        <f>ROUNDUP(E21*4.5,0)</f>
        <v>1539</v>
      </c>
      <c r="F23" s="65"/>
      <c r="G23" s="62"/>
      <c r="H23" s="46">
        <f t="shared" si="4"/>
        <v>0</v>
      </c>
      <c r="I23" s="62"/>
      <c r="J23" s="62"/>
      <c r="K23" s="47">
        <f t="shared" si="5"/>
        <v>0</v>
      </c>
      <c r="L23" s="48">
        <f t="shared" si="0"/>
        <v>0</v>
      </c>
      <c r="M23" s="46">
        <f t="shared" si="1"/>
        <v>0</v>
      </c>
      <c r="N23" s="46">
        <f t="shared" si="2"/>
        <v>0</v>
      </c>
      <c r="O23" s="46">
        <f t="shared" si="3"/>
        <v>0</v>
      </c>
      <c r="P23" s="47">
        <f t="shared" si="6"/>
        <v>0</v>
      </c>
    </row>
    <row r="24" spans="1:16" x14ac:dyDescent="0.2">
      <c r="A24" s="36">
        <v>10</v>
      </c>
      <c r="B24" s="98"/>
      <c r="C24" s="45" t="s">
        <v>136</v>
      </c>
      <c r="D24" s="23" t="s">
        <v>68</v>
      </c>
      <c r="E24" s="64">
        <f>ROUNDUP(E21*1.2,0)</f>
        <v>411</v>
      </c>
      <c r="F24" s="65"/>
      <c r="G24" s="62"/>
      <c r="H24" s="46">
        <f t="shared" si="4"/>
        <v>0</v>
      </c>
      <c r="I24" s="62"/>
      <c r="J24" s="62"/>
      <c r="K24" s="47">
        <f t="shared" si="5"/>
        <v>0</v>
      </c>
      <c r="L24" s="48">
        <f t="shared" si="0"/>
        <v>0</v>
      </c>
      <c r="M24" s="46">
        <f t="shared" si="1"/>
        <v>0</v>
      </c>
      <c r="N24" s="46">
        <f t="shared" si="2"/>
        <v>0</v>
      </c>
      <c r="O24" s="46">
        <f t="shared" si="3"/>
        <v>0</v>
      </c>
      <c r="P24" s="47">
        <f t="shared" si="6"/>
        <v>0</v>
      </c>
    </row>
    <row r="25" spans="1:16" x14ac:dyDescent="0.2">
      <c r="A25" s="36">
        <v>11</v>
      </c>
      <c r="B25" s="98"/>
      <c r="C25" s="45" t="s">
        <v>107</v>
      </c>
      <c r="D25" s="23" t="s">
        <v>58</v>
      </c>
      <c r="E25" s="64">
        <f>30+9</f>
        <v>39</v>
      </c>
      <c r="F25" s="65"/>
      <c r="G25" s="62"/>
      <c r="H25" s="46">
        <f t="shared" si="4"/>
        <v>0</v>
      </c>
      <c r="I25" s="62"/>
      <c r="J25" s="62"/>
      <c r="K25" s="47">
        <f t="shared" si="5"/>
        <v>0</v>
      </c>
      <c r="L25" s="48">
        <f t="shared" si="0"/>
        <v>0</v>
      </c>
      <c r="M25" s="46">
        <f t="shared" si="1"/>
        <v>0</v>
      </c>
      <c r="N25" s="46">
        <f t="shared" si="2"/>
        <v>0</v>
      </c>
      <c r="O25" s="46">
        <f t="shared" si="3"/>
        <v>0</v>
      </c>
      <c r="P25" s="47">
        <f t="shared" si="6"/>
        <v>0</v>
      </c>
    </row>
    <row r="26" spans="1:16" x14ac:dyDescent="0.2">
      <c r="A26" s="36">
        <v>12</v>
      </c>
      <c r="B26" s="98" t="s">
        <v>133</v>
      </c>
      <c r="C26" s="45" t="s">
        <v>577</v>
      </c>
      <c r="D26" s="23" t="s">
        <v>68</v>
      </c>
      <c r="E26" s="64">
        <f>E21</f>
        <v>342</v>
      </c>
      <c r="F26" s="65"/>
      <c r="G26" s="62"/>
      <c r="H26" s="46">
        <f t="shared" si="4"/>
        <v>0</v>
      </c>
      <c r="I26" s="62"/>
      <c r="J26" s="62"/>
      <c r="K26" s="47">
        <f t="shared" si="5"/>
        <v>0</v>
      </c>
      <c r="L26" s="48">
        <f t="shared" si="0"/>
        <v>0</v>
      </c>
      <c r="M26" s="46">
        <f t="shared" si="1"/>
        <v>0</v>
      </c>
      <c r="N26" s="46">
        <f t="shared" si="2"/>
        <v>0</v>
      </c>
      <c r="O26" s="46">
        <f t="shared" si="3"/>
        <v>0</v>
      </c>
      <c r="P26" s="47">
        <f t="shared" si="6"/>
        <v>0</v>
      </c>
    </row>
    <row r="27" spans="1:16" x14ac:dyDescent="0.2">
      <c r="A27" s="36">
        <v>13</v>
      </c>
      <c r="B27" s="98"/>
      <c r="C27" s="45" t="s">
        <v>93</v>
      </c>
      <c r="D27" s="23" t="s">
        <v>94</v>
      </c>
      <c r="E27" s="64">
        <f>ROUNDUP(E26*0.14,0)</f>
        <v>48</v>
      </c>
      <c r="F27" s="65"/>
      <c r="G27" s="62"/>
      <c r="H27" s="46">
        <f t="shared" si="4"/>
        <v>0</v>
      </c>
      <c r="I27" s="62"/>
      <c r="J27" s="62"/>
      <c r="K27" s="47">
        <f t="shared" si="5"/>
        <v>0</v>
      </c>
      <c r="L27" s="48">
        <f t="shared" si="0"/>
        <v>0</v>
      </c>
      <c r="M27" s="46">
        <f t="shared" si="1"/>
        <v>0</v>
      </c>
      <c r="N27" s="46">
        <f t="shared" si="2"/>
        <v>0</v>
      </c>
      <c r="O27" s="46">
        <f t="shared" si="3"/>
        <v>0</v>
      </c>
      <c r="P27" s="47">
        <f t="shared" si="6"/>
        <v>0</v>
      </c>
    </row>
    <row r="28" spans="1:16" x14ac:dyDescent="0.2">
      <c r="A28" s="36">
        <v>14</v>
      </c>
      <c r="B28" s="98"/>
      <c r="C28" s="45" t="s">
        <v>137</v>
      </c>
      <c r="D28" s="23" t="s">
        <v>96</v>
      </c>
      <c r="E28" s="64">
        <f>ROUNDUP(E26*3,0)</f>
        <v>1026</v>
      </c>
      <c r="F28" s="65"/>
      <c r="G28" s="62"/>
      <c r="H28" s="46">
        <f t="shared" si="4"/>
        <v>0</v>
      </c>
      <c r="I28" s="62"/>
      <c r="J28" s="62"/>
      <c r="K28" s="47">
        <f t="shared" si="5"/>
        <v>0</v>
      </c>
      <c r="L28" s="48">
        <f t="shared" si="0"/>
        <v>0</v>
      </c>
      <c r="M28" s="46">
        <f t="shared" si="1"/>
        <v>0</v>
      </c>
      <c r="N28" s="46">
        <f t="shared" si="2"/>
        <v>0</v>
      </c>
      <c r="O28" s="46">
        <f t="shared" si="3"/>
        <v>0</v>
      </c>
      <c r="P28" s="47">
        <f t="shared" si="6"/>
        <v>0</v>
      </c>
    </row>
    <row r="29" spans="1:16" x14ac:dyDescent="0.2">
      <c r="A29" s="36">
        <v>15</v>
      </c>
      <c r="B29" s="98" t="s">
        <v>97</v>
      </c>
      <c r="C29" s="45" t="s">
        <v>138</v>
      </c>
      <c r="D29" s="23" t="s">
        <v>58</v>
      </c>
      <c r="E29" s="64">
        <v>48</v>
      </c>
      <c r="F29" s="65"/>
      <c r="G29" s="62"/>
      <c r="H29" s="46">
        <f t="shared" si="4"/>
        <v>0</v>
      </c>
      <c r="I29" s="62"/>
      <c r="J29" s="62"/>
      <c r="K29" s="47">
        <f t="shared" si="5"/>
        <v>0</v>
      </c>
      <c r="L29" s="48">
        <f t="shared" si="0"/>
        <v>0</v>
      </c>
      <c r="M29" s="46">
        <f t="shared" si="1"/>
        <v>0</v>
      </c>
      <c r="N29" s="46">
        <f t="shared" si="2"/>
        <v>0</v>
      </c>
      <c r="O29" s="46">
        <f t="shared" si="3"/>
        <v>0</v>
      </c>
      <c r="P29" s="47">
        <f t="shared" si="6"/>
        <v>0</v>
      </c>
    </row>
    <row r="30" spans="1:16" ht="22.5" x14ac:dyDescent="0.2">
      <c r="A30" s="36"/>
      <c r="B30" s="99" t="s">
        <v>139</v>
      </c>
      <c r="C30" s="91" t="s">
        <v>140</v>
      </c>
      <c r="D30" s="23"/>
      <c r="E30" s="64"/>
      <c r="F30" s="65"/>
      <c r="G30" s="62"/>
      <c r="H30" s="46">
        <f t="shared" si="4"/>
        <v>0</v>
      </c>
      <c r="I30" s="62"/>
      <c r="J30" s="62"/>
      <c r="K30" s="47">
        <f t="shared" si="5"/>
        <v>0</v>
      </c>
      <c r="L30" s="48">
        <f t="shared" si="0"/>
        <v>0</v>
      </c>
      <c r="M30" s="46">
        <f t="shared" si="1"/>
        <v>0</v>
      </c>
      <c r="N30" s="46">
        <f t="shared" si="2"/>
        <v>0</v>
      </c>
      <c r="O30" s="46">
        <f t="shared" si="3"/>
        <v>0</v>
      </c>
      <c r="P30" s="47">
        <f t="shared" si="6"/>
        <v>0</v>
      </c>
    </row>
    <row r="31" spans="1:16" x14ac:dyDescent="0.2">
      <c r="A31" s="36">
        <v>21</v>
      </c>
      <c r="B31" s="98"/>
      <c r="C31" s="45" t="s">
        <v>132</v>
      </c>
      <c r="D31" s="23" t="s">
        <v>58</v>
      </c>
      <c r="E31" s="64">
        <v>108</v>
      </c>
      <c r="F31" s="65"/>
      <c r="G31" s="62"/>
      <c r="H31" s="46">
        <f t="shared" si="4"/>
        <v>0</v>
      </c>
      <c r="I31" s="62"/>
      <c r="J31" s="62"/>
      <c r="K31" s="47">
        <f t="shared" si="5"/>
        <v>0</v>
      </c>
      <c r="L31" s="48">
        <f t="shared" si="0"/>
        <v>0</v>
      </c>
      <c r="M31" s="46">
        <f t="shared" si="1"/>
        <v>0</v>
      </c>
      <c r="N31" s="46">
        <f t="shared" si="2"/>
        <v>0</v>
      </c>
      <c r="O31" s="46">
        <f t="shared" si="3"/>
        <v>0</v>
      </c>
      <c r="P31" s="47">
        <f t="shared" si="6"/>
        <v>0</v>
      </c>
    </row>
    <row r="32" spans="1:16" x14ac:dyDescent="0.2">
      <c r="A32" s="36">
        <v>22</v>
      </c>
      <c r="B32" s="98" t="s">
        <v>133</v>
      </c>
      <c r="C32" s="45" t="s">
        <v>141</v>
      </c>
      <c r="D32" s="23" t="s">
        <v>68</v>
      </c>
      <c r="E32" s="64">
        <f>ROUNDUP((379-12*2.6 - 14*1.72)*1.03,0)</f>
        <v>334</v>
      </c>
      <c r="F32" s="65"/>
      <c r="G32" s="62"/>
      <c r="H32" s="46">
        <f t="shared" si="4"/>
        <v>0</v>
      </c>
      <c r="I32" s="62"/>
      <c r="J32" s="62"/>
      <c r="K32" s="47">
        <f t="shared" si="5"/>
        <v>0</v>
      </c>
      <c r="L32" s="48">
        <f t="shared" si="0"/>
        <v>0</v>
      </c>
      <c r="M32" s="46">
        <f t="shared" si="1"/>
        <v>0</v>
      </c>
      <c r="N32" s="46">
        <f t="shared" si="2"/>
        <v>0</v>
      </c>
      <c r="O32" s="46">
        <f t="shared" si="3"/>
        <v>0</v>
      </c>
      <c r="P32" s="47">
        <f t="shared" si="6"/>
        <v>0</v>
      </c>
    </row>
    <row r="33" spans="1:16" x14ac:dyDescent="0.2">
      <c r="A33" s="36">
        <v>23</v>
      </c>
      <c r="B33" s="98"/>
      <c r="C33" s="45" t="s">
        <v>93</v>
      </c>
      <c r="D33" s="23" t="s">
        <v>94</v>
      </c>
      <c r="E33" s="64">
        <f>ROUNDUP(E32*0.14,0)</f>
        <v>47</v>
      </c>
      <c r="F33" s="65"/>
      <c r="G33" s="62"/>
      <c r="H33" s="46">
        <f t="shared" si="4"/>
        <v>0</v>
      </c>
      <c r="I33" s="62"/>
      <c r="J33" s="62"/>
      <c r="K33" s="47">
        <f t="shared" si="5"/>
        <v>0</v>
      </c>
      <c r="L33" s="48">
        <f t="shared" si="0"/>
        <v>0</v>
      </c>
      <c r="M33" s="46">
        <f t="shared" si="1"/>
        <v>0</v>
      </c>
      <c r="N33" s="46">
        <f t="shared" si="2"/>
        <v>0</v>
      </c>
      <c r="O33" s="46">
        <f t="shared" si="3"/>
        <v>0</v>
      </c>
      <c r="P33" s="47">
        <f t="shared" si="6"/>
        <v>0</v>
      </c>
    </row>
    <row r="34" spans="1:16" x14ac:dyDescent="0.2">
      <c r="A34" s="36">
        <v>24</v>
      </c>
      <c r="B34" s="98"/>
      <c r="C34" s="45" t="s">
        <v>101</v>
      </c>
      <c r="D34" s="23" t="s">
        <v>96</v>
      </c>
      <c r="E34" s="64">
        <f>ROUNDUP(E32*8,0)</f>
        <v>2672</v>
      </c>
      <c r="F34" s="65"/>
      <c r="G34" s="62"/>
      <c r="H34" s="46">
        <f t="shared" si="4"/>
        <v>0</v>
      </c>
      <c r="I34" s="62"/>
      <c r="J34" s="62"/>
      <c r="K34" s="47">
        <f t="shared" si="5"/>
        <v>0</v>
      </c>
      <c r="L34" s="48">
        <f t="shared" si="0"/>
        <v>0</v>
      </c>
      <c r="M34" s="46">
        <f t="shared" si="1"/>
        <v>0</v>
      </c>
      <c r="N34" s="46">
        <f t="shared" si="2"/>
        <v>0</v>
      </c>
      <c r="O34" s="46">
        <f t="shared" si="3"/>
        <v>0</v>
      </c>
      <c r="P34" s="47">
        <f t="shared" si="6"/>
        <v>0</v>
      </c>
    </row>
    <row r="35" spans="1:16" ht="22.5" x14ac:dyDescent="0.2">
      <c r="A35" s="36">
        <v>25</v>
      </c>
      <c r="B35" s="98"/>
      <c r="C35" s="45" t="s">
        <v>102</v>
      </c>
      <c r="D35" s="23" t="s">
        <v>72</v>
      </c>
      <c r="E35" s="64">
        <f>ROUNDUP(E32*10,0)</f>
        <v>3340</v>
      </c>
      <c r="F35" s="65"/>
      <c r="G35" s="62"/>
      <c r="H35" s="46">
        <f t="shared" si="4"/>
        <v>0</v>
      </c>
      <c r="I35" s="62"/>
      <c r="J35" s="62"/>
      <c r="K35" s="47">
        <f t="shared" si="5"/>
        <v>0</v>
      </c>
      <c r="L35" s="48">
        <f t="shared" si="0"/>
        <v>0</v>
      </c>
      <c r="M35" s="46">
        <f t="shared" si="1"/>
        <v>0</v>
      </c>
      <c r="N35" s="46">
        <f t="shared" si="2"/>
        <v>0</v>
      </c>
      <c r="O35" s="46">
        <f t="shared" si="3"/>
        <v>0</v>
      </c>
      <c r="P35" s="47">
        <f t="shared" si="6"/>
        <v>0</v>
      </c>
    </row>
    <row r="36" spans="1:16" x14ac:dyDescent="0.2">
      <c r="A36" s="36">
        <v>26</v>
      </c>
      <c r="B36" s="98"/>
      <c r="C36" s="45" t="s">
        <v>135</v>
      </c>
      <c r="D36" s="23" t="s">
        <v>68</v>
      </c>
      <c r="E36" s="64">
        <f>ROUNDUP(E32*1.1,1)</f>
        <v>367.4</v>
      </c>
      <c r="F36" s="65"/>
      <c r="G36" s="62"/>
      <c r="H36" s="46">
        <f t="shared" si="4"/>
        <v>0</v>
      </c>
      <c r="I36" s="62"/>
      <c r="J36" s="62"/>
      <c r="K36" s="47">
        <f t="shared" si="5"/>
        <v>0</v>
      </c>
      <c r="L36" s="48">
        <f t="shared" si="0"/>
        <v>0</v>
      </c>
      <c r="M36" s="46">
        <f t="shared" si="1"/>
        <v>0</v>
      </c>
      <c r="N36" s="46">
        <f t="shared" si="2"/>
        <v>0</v>
      </c>
      <c r="O36" s="46">
        <f t="shared" si="3"/>
        <v>0</v>
      </c>
      <c r="P36" s="47">
        <f t="shared" si="6"/>
        <v>0</v>
      </c>
    </row>
    <row r="37" spans="1:16" x14ac:dyDescent="0.2">
      <c r="A37" s="36">
        <v>27</v>
      </c>
      <c r="B37" s="98" t="s">
        <v>133</v>
      </c>
      <c r="C37" s="45" t="s">
        <v>104</v>
      </c>
      <c r="D37" s="23" t="s">
        <v>68</v>
      </c>
      <c r="E37" s="64">
        <f>E32</f>
        <v>334</v>
      </c>
      <c r="F37" s="65"/>
      <c r="G37" s="62"/>
      <c r="H37" s="46">
        <f t="shared" si="4"/>
        <v>0</v>
      </c>
      <c r="I37" s="62"/>
      <c r="J37" s="62"/>
      <c r="K37" s="47">
        <f t="shared" si="5"/>
        <v>0</v>
      </c>
      <c r="L37" s="48">
        <f t="shared" si="0"/>
        <v>0</v>
      </c>
      <c r="M37" s="46">
        <f t="shared" si="1"/>
        <v>0</v>
      </c>
      <c r="N37" s="46">
        <f t="shared" si="2"/>
        <v>0</v>
      </c>
      <c r="O37" s="46">
        <f t="shared" si="3"/>
        <v>0</v>
      </c>
      <c r="P37" s="47">
        <f t="shared" si="6"/>
        <v>0</v>
      </c>
    </row>
    <row r="38" spans="1:16" x14ac:dyDescent="0.2">
      <c r="A38" s="36">
        <v>28</v>
      </c>
      <c r="B38" s="98"/>
      <c r="C38" s="45" t="s">
        <v>93</v>
      </c>
      <c r="D38" s="23" t="s">
        <v>94</v>
      </c>
      <c r="E38" s="64">
        <f>ROUNDUP(E37*0.14,0)</f>
        <v>47</v>
      </c>
      <c r="F38" s="65"/>
      <c r="G38" s="62"/>
      <c r="H38" s="46">
        <f t="shared" si="4"/>
        <v>0</v>
      </c>
      <c r="I38" s="62"/>
      <c r="J38" s="62"/>
      <c r="K38" s="47">
        <f t="shared" si="5"/>
        <v>0</v>
      </c>
      <c r="L38" s="48">
        <f t="shared" si="0"/>
        <v>0</v>
      </c>
      <c r="M38" s="46">
        <f t="shared" si="1"/>
        <v>0</v>
      </c>
      <c r="N38" s="46">
        <f t="shared" si="2"/>
        <v>0</v>
      </c>
      <c r="O38" s="46">
        <f t="shared" si="3"/>
        <v>0</v>
      </c>
      <c r="P38" s="47">
        <f t="shared" si="6"/>
        <v>0</v>
      </c>
    </row>
    <row r="39" spans="1:16" x14ac:dyDescent="0.2">
      <c r="A39" s="36">
        <v>29</v>
      </c>
      <c r="B39" s="98"/>
      <c r="C39" s="45" t="s">
        <v>105</v>
      </c>
      <c r="D39" s="23" t="s">
        <v>96</v>
      </c>
      <c r="E39" s="64">
        <f>ROUNDUP(E37*4.5,0)</f>
        <v>1503</v>
      </c>
      <c r="F39" s="65"/>
      <c r="G39" s="62"/>
      <c r="H39" s="46">
        <f t="shared" si="4"/>
        <v>0</v>
      </c>
      <c r="I39" s="62"/>
      <c r="J39" s="62"/>
      <c r="K39" s="47">
        <f t="shared" si="5"/>
        <v>0</v>
      </c>
      <c r="L39" s="48">
        <f t="shared" si="0"/>
        <v>0</v>
      </c>
      <c r="M39" s="46">
        <f t="shared" si="1"/>
        <v>0</v>
      </c>
      <c r="N39" s="46">
        <f t="shared" si="2"/>
        <v>0</v>
      </c>
      <c r="O39" s="46">
        <f t="shared" si="3"/>
        <v>0</v>
      </c>
      <c r="P39" s="47">
        <f t="shared" si="6"/>
        <v>0</v>
      </c>
    </row>
    <row r="40" spans="1:16" x14ac:dyDescent="0.2">
      <c r="A40" s="36">
        <v>30</v>
      </c>
      <c r="B40" s="98"/>
      <c r="C40" s="45" t="s">
        <v>136</v>
      </c>
      <c r="D40" s="23" t="s">
        <v>68</v>
      </c>
      <c r="E40" s="64">
        <f>ROUNDUP(E37*1.2,0)</f>
        <v>401</v>
      </c>
      <c r="F40" s="65"/>
      <c r="G40" s="62"/>
      <c r="H40" s="46">
        <f t="shared" si="4"/>
        <v>0</v>
      </c>
      <c r="I40" s="62"/>
      <c r="J40" s="62"/>
      <c r="K40" s="47">
        <f t="shared" si="5"/>
        <v>0</v>
      </c>
      <c r="L40" s="48">
        <f t="shared" si="0"/>
        <v>0</v>
      </c>
      <c r="M40" s="46">
        <f t="shared" si="1"/>
        <v>0</v>
      </c>
      <c r="N40" s="46">
        <f t="shared" si="2"/>
        <v>0</v>
      </c>
      <c r="O40" s="46">
        <f t="shared" si="3"/>
        <v>0</v>
      </c>
      <c r="P40" s="47">
        <f t="shared" si="6"/>
        <v>0</v>
      </c>
    </row>
    <row r="41" spans="1:16" x14ac:dyDescent="0.2">
      <c r="A41" s="36">
        <v>31</v>
      </c>
      <c r="B41" s="98"/>
      <c r="C41" s="45" t="s">
        <v>142</v>
      </c>
      <c r="D41" s="23" t="s">
        <v>58</v>
      </c>
      <c r="E41" s="64">
        <v>44</v>
      </c>
      <c r="F41" s="65"/>
      <c r="G41" s="62"/>
      <c r="H41" s="46">
        <f t="shared" si="4"/>
        <v>0</v>
      </c>
      <c r="I41" s="62"/>
      <c r="J41" s="62"/>
      <c r="K41" s="47">
        <f t="shared" si="5"/>
        <v>0</v>
      </c>
      <c r="L41" s="48">
        <f t="shared" si="0"/>
        <v>0</v>
      </c>
      <c r="M41" s="46">
        <f t="shared" si="1"/>
        <v>0</v>
      </c>
      <c r="N41" s="46">
        <f t="shared" si="2"/>
        <v>0</v>
      </c>
      <c r="O41" s="46">
        <f t="shared" si="3"/>
        <v>0</v>
      </c>
      <c r="P41" s="47">
        <f t="shared" si="6"/>
        <v>0</v>
      </c>
    </row>
    <row r="42" spans="1:16" x14ac:dyDescent="0.2">
      <c r="A42" s="36">
        <v>32</v>
      </c>
      <c r="B42" s="98" t="s">
        <v>133</v>
      </c>
      <c r="C42" s="45" t="s">
        <v>143</v>
      </c>
      <c r="D42" s="23" t="s">
        <v>68</v>
      </c>
      <c r="E42" s="64">
        <f>E32</f>
        <v>334</v>
      </c>
      <c r="F42" s="65"/>
      <c r="G42" s="62"/>
      <c r="H42" s="46">
        <f t="shared" si="4"/>
        <v>0</v>
      </c>
      <c r="I42" s="62"/>
      <c r="J42" s="62"/>
      <c r="K42" s="47">
        <f t="shared" si="5"/>
        <v>0</v>
      </c>
      <c r="L42" s="48">
        <f t="shared" si="0"/>
        <v>0</v>
      </c>
      <c r="M42" s="46">
        <f t="shared" si="1"/>
        <v>0</v>
      </c>
      <c r="N42" s="46">
        <f t="shared" si="2"/>
        <v>0</v>
      </c>
      <c r="O42" s="46">
        <f t="shared" si="3"/>
        <v>0</v>
      </c>
      <c r="P42" s="47">
        <f t="shared" si="6"/>
        <v>0</v>
      </c>
    </row>
    <row r="43" spans="1:16" x14ac:dyDescent="0.2">
      <c r="A43" s="36">
        <v>33</v>
      </c>
      <c r="B43" s="98"/>
      <c r="C43" s="45" t="s">
        <v>93</v>
      </c>
      <c r="D43" s="23" t="s">
        <v>94</v>
      </c>
      <c r="E43" s="64">
        <f>ROUNDUP(E42*0.14,0)</f>
        <v>47</v>
      </c>
      <c r="F43" s="65"/>
      <c r="G43" s="62"/>
      <c r="H43" s="46">
        <f t="shared" si="4"/>
        <v>0</v>
      </c>
      <c r="I43" s="62"/>
      <c r="J43" s="62"/>
      <c r="K43" s="47">
        <f t="shared" si="5"/>
        <v>0</v>
      </c>
      <c r="L43" s="48">
        <f t="shared" si="0"/>
        <v>0</v>
      </c>
      <c r="M43" s="46">
        <f t="shared" si="1"/>
        <v>0</v>
      </c>
      <c r="N43" s="46">
        <f t="shared" si="2"/>
        <v>0</v>
      </c>
      <c r="O43" s="46">
        <f t="shared" si="3"/>
        <v>0</v>
      </c>
      <c r="P43" s="47">
        <f t="shared" si="6"/>
        <v>0</v>
      </c>
    </row>
    <row r="44" spans="1:16" x14ac:dyDescent="0.2">
      <c r="A44" s="36">
        <v>34</v>
      </c>
      <c r="B44" s="98"/>
      <c r="C44" s="45" t="s">
        <v>137</v>
      </c>
      <c r="D44" s="23" t="s">
        <v>96</v>
      </c>
      <c r="E44" s="64">
        <f>ROUNDUP(E42*3,0)</f>
        <v>1002</v>
      </c>
      <c r="F44" s="65"/>
      <c r="G44" s="62"/>
      <c r="H44" s="46">
        <f t="shared" si="4"/>
        <v>0</v>
      </c>
      <c r="I44" s="62"/>
      <c r="J44" s="62"/>
      <c r="K44" s="47">
        <f t="shared" si="5"/>
        <v>0</v>
      </c>
      <c r="L44" s="48">
        <f t="shared" si="0"/>
        <v>0</v>
      </c>
      <c r="M44" s="46">
        <f t="shared" si="1"/>
        <v>0</v>
      </c>
      <c r="N44" s="46">
        <f t="shared" si="2"/>
        <v>0</v>
      </c>
      <c r="O44" s="46">
        <f t="shared" si="3"/>
        <v>0</v>
      </c>
      <c r="P44" s="47">
        <f t="shared" si="6"/>
        <v>0</v>
      </c>
    </row>
    <row r="45" spans="1:16" x14ac:dyDescent="0.2">
      <c r="A45" s="36">
        <v>35</v>
      </c>
      <c r="B45" s="98" t="s">
        <v>97</v>
      </c>
      <c r="C45" s="45" t="s">
        <v>138</v>
      </c>
      <c r="D45" s="23" t="s">
        <v>58</v>
      </c>
      <c r="E45" s="64">
        <v>48</v>
      </c>
      <c r="F45" s="65"/>
      <c r="G45" s="62"/>
      <c r="H45" s="46">
        <f t="shared" si="4"/>
        <v>0</v>
      </c>
      <c r="I45" s="62"/>
      <c r="J45" s="62"/>
      <c r="K45" s="47">
        <f t="shared" si="5"/>
        <v>0</v>
      </c>
      <c r="L45" s="48">
        <f t="shared" si="0"/>
        <v>0</v>
      </c>
      <c r="M45" s="46">
        <f t="shared" si="1"/>
        <v>0</v>
      </c>
      <c r="N45" s="46">
        <f t="shared" si="2"/>
        <v>0</v>
      </c>
      <c r="O45" s="46">
        <f t="shared" si="3"/>
        <v>0</v>
      </c>
      <c r="P45" s="47">
        <f t="shared" si="6"/>
        <v>0</v>
      </c>
    </row>
    <row r="46" spans="1:16" x14ac:dyDescent="0.2">
      <c r="A46" s="36"/>
      <c r="B46" s="98"/>
      <c r="C46" s="91" t="s">
        <v>144</v>
      </c>
      <c r="D46" s="23"/>
      <c r="E46" s="64"/>
      <c r="F46" s="65"/>
      <c r="G46" s="62"/>
      <c r="H46" s="46">
        <f t="shared" si="4"/>
        <v>0</v>
      </c>
      <c r="I46" s="62"/>
      <c r="J46" s="62"/>
      <c r="K46" s="47">
        <f t="shared" si="5"/>
        <v>0</v>
      </c>
      <c r="L46" s="48">
        <f t="shared" si="0"/>
        <v>0</v>
      </c>
      <c r="M46" s="46">
        <f t="shared" si="1"/>
        <v>0</v>
      </c>
      <c r="N46" s="46">
        <f t="shared" si="2"/>
        <v>0</v>
      </c>
      <c r="O46" s="46">
        <f t="shared" si="3"/>
        <v>0</v>
      </c>
      <c r="P46" s="47">
        <f t="shared" si="6"/>
        <v>0</v>
      </c>
    </row>
    <row r="47" spans="1:16" x14ac:dyDescent="0.2">
      <c r="A47" s="36">
        <v>36</v>
      </c>
      <c r="B47" s="98"/>
      <c r="C47" s="45" t="s">
        <v>145</v>
      </c>
      <c r="D47" s="23" t="s">
        <v>146</v>
      </c>
      <c r="E47" s="64">
        <v>60</v>
      </c>
      <c r="F47" s="65"/>
      <c r="G47" s="62"/>
      <c r="H47" s="46">
        <f t="shared" si="4"/>
        <v>0</v>
      </c>
      <c r="I47" s="62"/>
      <c r="J47" s="62"/>
      <c r="K47" s="47">
        <f t="shared" si="5"/>
        <v>0</v>
      </c>
      <c r="L47" s="48">
        <f t="shared" si="0"/>
        <v>0</v>
      </c>
      <c r="M47" s="46">
        <f t="shared" si="1"/>
        <v>0</v>
      </c>
      <c r="N47" s="46">
        <f t="shared" si="2"/>
        <v>0</v>
      </c>
      <c r="O47" s="46">
        <f t="shared" si="3"/>
        <v>0</v>
      </c>
      <c r="P47" s="47">
        <f t="shared" si="6"/>
        <v>0</v>
      </c>
    </row>
    <row r="48" spans="1:16" x14ac:dyDescent="0.2">
      <c r="A48" s="36">
        <v>37</v>
      </c>
      <c r="B48" s="98"/>
      <c r="C48" s="45" t="s">
        <v>147</v>
      </c>
      <c r="D48" s="23" t="s">
        <v>146</v>
      </c>
      <c r="E48" s="64">
        <v>30</v>
      </c>
      <c r="F48" s="65"/>
      <c r="G48" s="62"/>
      <c r="H48" s="46">
        <f t="shared" si="4"/>
        <v>0</v>
      </c>
      <c r="I48" s="62"/>
      <c r="J48" s="62"/>
      <c r="K48" s="47">
        <f t="shared" si="5"/>
        <v>0</v>
      </c>
      <c r="L48" s="48">
        <f t="shared" si="0"/>
        <v>0</v>
      </c>
      <c r="M48" s="46">
        <f t="shared" si="1"/>
        <v>0</v>
      </c>
      <c r="N48" s="46">
        <f t="shared" si="2"/>
        <v>0</v>
      </c>
      <c r="O48" s="46">
        <f t="shared" si="3"/>
        <v>0</v>
      </c>
      <c r="P48" s="47">
        <f t="shared" si="6"/>
        <v>0</v>
      </c>
    </row>
    <row r="49" spans="1:16" x14ac:dyDescent="0.2">
      <c r="A49" s="36">
        <v>38</v>
      </c>
      <c r="B49" s="98" t="s">
        <v>81</v>
      </c>
      <c r="C49" s="45" t="s">
        <v>148</v>
      </c>
      <c r="D49" s="23" t="s">
        <v>72</v>
      </c>
      <c r="E49" s="64">
        <v>1</v>
      </c>
      <c r="F49" s="65"/>
      <c r="G49" s="62"/>
      <c r="H49" s="46">
        <f t="shared" si="4"/>
        <v>0</v>
      </c>
      <c r="I49" s="62"/>
      <c r="J49" s="62"/>
      <c r="K49" s="47">
        <f t="shared" si="5"/>
        <v>0</v>
      </c>
      <c r="L49" s="48">
        <f t="shared" si="0"/>
        <v>0</v>
      </c>
      <c r="M49" s="46">
        <f t="shared" si="1"/>
        <v>0</v>
      </c>
      <c r="N49" s="46">
        <f t="shared" si="2"/>
        <v>0</v>
      </c>
      <c r="O49" s="46">
        <f t="shared" si="3"/>
        <v>0</v>
      </c>
      <c r="P49" s="47">
        <f t="shared" si="6"/>
        <v>0</v>
      </c>
    </row>
    <row r="50" spans="1:16" ht="22.5" x14ac:dyDescent="0.2">
      <c r="A50" s="36">
        <v>39</v>
      </c>
      <c r="B50" s="100" t="s">
        <v>149</v>
      </c>
      <c r="C50" s="45" t="s">
        <v>150</v>
      </c>
      <c r="D50" s="23" t="s">
        <v>151</v>
      </c>
      <c r="E50" s="64">
        <v>1</v>
      </c>
      <c r="F50" s="65"/>
      <c r="G50" s="62"/>
      <c r="H50" s="46">
        <f t="shared" si="4"/>
        <v>0</v>
      </c>
      <c r="I50" s="62"/>
      <c r="J50" s="62"/>
      <c r="K50" s="47">
        <f t="shared" si="5"/>
        <v>0</v>
      </c>
      <c r="L50" s="48">
        <f t="shared" si="0"/>
        <v>0</v>
      </c>
      <c r="M50" s="46">
        <f t="shared" si="1"/>
        <v>0</v>
      </c>
      <c r="N50" s="46">
        <f t="shared" si="2"/>
        <v>0</v>
      </c>
      <c r="O50" s="46">
        <f t="shared" si="3"/>
        <v>0</v>
      </c>
      <c r="P50" s="47">
        <f t="shared" si="6"/>
        <v>0</v>
      </c>
    </row>
    <row r="51" spans="1:16" x14ac:dyDescent="0.2">
      <c r="A51" s="36">
        <v>40</v>
      </c>
      <c r="B51" s="98" t="s">
        <v>152</v>
      </c>
      <c r="C51" s="45" t="s">
        <v>153</v>
      </c>
      <c r="D51" s="23" t="s">
        <v>151</v>
      </c>
      <c r="E51" s="64">
        <v>1</v>
      </c>
      <c r="F51" s="65"/>
      <c r="G51" s="62"/>
      <c r="H51" s="46">
        <f t="shared" si="4"/>
        <v>0</v>
      </c>
      <c r="I51" s="62"/>
      <c r="J51" s="62"/>
      <c r="K51" s="47">
        <f t="shared" si="5"/>
        <v>0</v>
      </c>
      <c r="L51" s="48">
        <f t="shared" si="0"/>
        <v>0</v>
      </c>
      <c r="M51" s="46">
        <f t="shared" si="1"/>
        <v>0</v>
      </c>
      <c r="N51" s="46">
        <f t="shared" si="2"/>
        <v>0</v>
      </c>
      <c r="O51" s="46">
        <f t="shared" si="3"/>
        <v>0</v>
      </c>
      <c r="P51" s="47">
        <f t="shared" si="6"/>
        <v>0</v>
      </c>
    </row>
    <row r="52" spans="1:16" ht="22.5" x14ac:dyDescent="0.2">
      <c r="A52" s="36">
        <v>41</v>
      </c>
      <c r="B52" s="98" t="s">
        <v>81</v>
      </c>
      <c r="C52" s="45" t="s">
        <v>154</v>
      </c>
      <c r="D52" s="23" t="s">
        <v>151</v>
      </c>
      <c r="E52" s="64">
        <v>18</v>
      </c>
      <c r="F52" s="65"/>
      <c r="G52" s="62"/>
      <c r="H52" s="46">
        <f t="shared" si="4"/>
        <v>0</v>
      </c>
      <c r="I52" s="62"/>
      <c r="J52" s="62"/>
      <c r="K52" s="47">
        <f t="shared" si="5"/>
        <v>0</v>
      </c>
      <c r="L52" s="48">
        <f t="shared" si="0"/>
        <v>0</v>
      </c>
      <c r="M52" s="46">
        <f t="shared" si="1"/>
        <v>0</v>
      </c>
      <c r="N52" s="46">
        <f t="shared" si="2"/>
        <v>0</v>
      </c>
      <c r="O52" s="46">
        <f t="shared" si="3"/>
        <v>0</v>
      </c>
      <c r="P52" s="47">
        <f t="shared" si="6"/>
        <v>0</v>
      </c>
    </row>
    <row r="53" spans="1:16" ht="22.5" x14ac:dyDescent="0.2">
      <c r="A53" s="36">
        <v>42</v>
      </c>
      <c r="B53" s="98" t="s">
        <v>81</v>
      </c>
      <c r="C53" s="45" t="s">
        <v>155</v>
      </c>
      <c r="D53" s="23" t="s">
        <v>60</v>
      </c>
      <c r="E53" s="64">
        <v>1</v>
      </c>
      <c r="F53" s="65"/>
      <c r="G53" s="62"/>
      <c r="H53" s="46">
        <f t="shared" si="4"/>
        <v>0</v>
      </c>
      <c r="I53" s="62"/>
      <c r="J53" s="62"/>
      <c r="K53" s="47">
        <f t="shared" si="5"/>
        <v>0</v>
      </c>
      <c r="L53" s="48">
        <f t="shared" si="0"/>
        <v>0</v>
      </c>
      <c r="M53" s="46">
        <f t="shared" si="1"/>
        <v>0</v>
      </c>
      <c r="N53" s="46">
        <f t="shared" si="2"/>
        <v>0</v>
      </c>
      <c r="O53" s="46">
        <f t="shared" si="3"/>
        <v>0</v>
      </c>
      <c r="P53" s="47">
        <f t="shared" si="6"/>
        <v>0</v>
      </c>
    </row>
    <row r="54" spans="1:16" ht="23.25" thickBot="1" x14ac:dyDescent="0.25">
      <c r="A54" s="36">
        <v>43</v>
      </c>
      <c r="B54" s="98" t="s">
        <v>81</v>
      </c>
      <c r="C54" s="45" t="s">
        <v>156</v>
      </c>
      <c r="D54" s="23" t="s">
        <v>60</v>
      </c>
      <c r="E54" s="64">
        <v>1</v>
      </c>
      <c r="F54" s="65"/>
      <c r="G54" s="62"/>
      <c r="H54" s="46">
        <f t="shared" si="4"/>
        <v>0</v>
      </c>
      <c r="I54" s="62"/>
      <c r="J54" s="62"/>
      <c r="K54" s="47">
        <f t="shared" si="5"/>
        <v>0</v>
      </c>
      <c r="L54" s="48">
        <f t="shared" si="0"/>
        <v>0</v>
      </c>
      <c r="M54" s="46">
        <f t="shared" si="1"/>
        <v>0</v>
      </c>
      <c r="N54" s="46">
        <f t="shared" si="2"/>
        <v>0</v>
      </c>
      <c r="O54" s="46">
        <f t="shared" si="3"/>
        <v>0</v>
      </c>
      <c r="P54" s="47">
        <f t="shared" si="6"/>
        <v>0</v>
      </c>
    </row>
    <row r="55" spans="1:16" ht="12" thickBot="1" x14ac:dyDescent="0.25">
      <c r="A55" s="229" t="s">
        <v>575</v>
      </c>
      <c r="B55" s="230"/>
      <c r="C55" s="230"/>
      <c r="D55" s="230"/>
      <c r="E55" s="230"/>
      <c r="F55" s="230"/>
      <c r="G55" s="230"/>
      <c r="H55" s="230"/>
      <c r="I55" s="230"/>
      <c r="J55" s="230"/>
      <c r="K55" s="231"/>
      <c r="L55" s="66">
        <f>SUM(L14:L54)</f>
        <v>0</v>
      </c>
      <c r="M55" s="67">
        <f>SUM(M14:M54)</f>
        <v>0</v>
      </c>
      <c r="N55" s="67">
        <f>SUM(N14:N54)</f>
        <v>0</v>
      </c>
      <c r="O55" s="67">
        <f>SUM(O14:O54)</f>
        <v>0</v>
      </c>
      <c r="P55" s="68">
        <f>SUM(P14:P54)</f>
        <v>0</v>
      </c>
    </row>
    <row r="56" spans="1:16" x14ac:dyDescent="0.2">
      <c r="A56" s="15"/>
      <c r="B56" s="15"/>
      <c r="C56" s="15"/>
      <c r="D56" s="15"/>
      <c r="E56" s="15"/>
      <c r="F56" s="15"/>
      <c r="G56" s="15"/>
      <c r="H56" s="15"/>
      <c r="I56" s="15"/>
      <c r="J56" s="15"/>
      <c r="K56" s="15"/>
      <c r="L56" s="15"/>
      <c r="M56" s="15"/>
      <c r="N56" s="15"/>
      <c r="O56" s="15"/>
      <c r="P56" s="15"/>
    </row>
    <row r="57" spans="1:16" x14ac:dyDescent="0.2">
      <c r="A57" s="15"/>
      <c r="B57" s="15"/>
      <c r="C57" s="15"/>
      <c r="D57" s="15"/>
      <c r="E57" s="15"/>
      <c r="F57" s="15"/>
      <c r="G57" s="15"/>
      <c r="H57" s="15"/>
      <c r="I57" s="15"/>
      <c r="J57" s="15"/>
      <c r="K57" s="15"/>
      <c r="L57" s="15"/>
      <c r="M57" s="15"/>
      <c r="N57" s="15"/>
      <c r="O57" s="15"/>
      <c r="P57" s="15"/>
    </row>
    <row r="58" spans="1:16" x14ac:dyDescent="0.2">
      <c r="A58" s="1" t="s">
        <v>14</v>
      </c>
      <c r="B58" s="15"/>
      <c r="C58" s="223">
        <f>'Kops a'!C38:H38</f>
        <v>0</v>
      </c>
      <c r="D58" s="223"/>
      <c r="E58" s="223"/>
      <c r="F58" s="223"/>
      <c r="G58" s="223"/>
      <c r="H58" s="223"/>
      <c r="I58" s="15"/>
      <c r="J58" s="15"/>
      <c r="K58" s="15"/>
      <c r="L58" s="15"/>
      <c r="M58" s="15"/>
      <c r="N58" s="15"/>
      <c r="O58" s="15"/>
      <c r="P58" s="15"/>
    </row>
    <row r="59" spans="1:16" x14ac:dyDescent="0.2">
      <c r="A59" s="15"/>
      <c r="B59" s="15"/>
      <c r="C59" s="168" t="s">
        <v>15</v>
      </c>
      <c r="D59" s="168"/>
      <c r="E59" s="168"/>
      <c r="F59" s="168"/>
      <c r="G59" s="168"/>
      <c r="H59" s="168"/>
      <c r="I59" s="15"/>
      <c r="J59" s="15"/>
      <c r="K59" s="15"/>
      <c r="L59" s="15"/>
      <c r="M59" s="15"/>
      <c r="N59" s="15"/>
      <c r="O59" s="15"/>
      <c r="P59" s="15"/>
    </row>
    <row r="60" spans="1:16" x14ac:dyDescent="0.2">
      <c r="A60" s="15"/>
      <c r="B60" s="15"/>
      <c r="C60" s="15"/>
      <c r="D60" s="15"/>
      <c r="E60" s="15"/>
      <c r="F60" s="15"/>
      <c r="G60" s="15"/>
      <c r="H60" s="15"/>
      <c r="I60" s="15"/>
      <c r="J60" s="15"/>
      <c r="K60" s="15"/>
      <c r="L60" s="15"/>
      <c r="M60" s="15"/>
      <c r="N60" s="15"/>
      <c r="O60" s="15"/>
      <c r="P60" s="15"/>
    </row>
    <row r="61" spans="1:16" x14ac:dyDescent="0.2">
      <c r="A61" s="81" t="str">
        <f>'Kops a'!A41</f>
        <v>Tāme sastādīta 20__. gada __. _________</v>
      </c>
      <c r="B61" s="82"/>
      <c r="C61" s="82"/>
      <c r="D61" s="82"/>
      <c r="E61" s="15"/>
      <c r="F61" s="15"/>
      <c r="G61" s="15"/>
      <c r="H61" s="15"/>
      <c r="I61" s="15"/>
      <c r="J61" s="15"/>
      <c r="K61" s="15"/>
      <c r="L61" s="15"/>
      <c r="M61" s="15"/>
      <c r="N61" s="15"/>
      <c r="O61" s="15"/>
      <c r="P61" s="15"/>
    </row>
    <row r="62" spans="1:16" x14ac:dyDescent="0.2">
      <c r="A62" s="15"/>
      <c r="B62" s="15"/>
      <c r="C62" s="15"/>
      <c r="D62" s="15"/>
      <c r="E62" s="15"/>
      <c r="F62" s="15"/>
      <c r="G62" s="15"/>
      <c r="H62" s="15"/>
      <c r="I62" s="15"/>
      <c r="J62" s="15"/>
      <c r="K62" s="15"/>
      <c r="L62" s="15"/>
      <c r="M62" s="15"/>
      <c r="N62" s="15"/>
      <c r="O62" s="15"/>
      <c r="P62" s="15"/>
    </row>
    <row r="63" spans="1:16" x14ac:dyDescent="0.2">
      <c r="A63" s="1" t="s">
        <v>38</v>
      </c>
      <c r="B63" s="15"/>
      <c r="C63" s="223">
        <f>'Kops a'!C43:H43</f>
        <v>0</v>
      </c>
      <c r="D63" s="223"/>
      <c r="E63" s="223"/>
      <c r="F63" s="223"/>
      <c r="G63" s="223"/>
      <c r="H63" s="223"/>
      <c r="I63" s="15"/>
      <c r="J63" s="15"/>
      <c r="K63" s="15"/>
      <c r="L63" s="15"/>
      <c r="M63" s="15"/>
      <c r="N63" s="15"/>
      <c r="O63" s="15"/>
      <c r="P63" s="15"/>
    </row>
    <row r="64" spans="1:16" x14ac:dyDescent="0.2">
      <c r="A64" s="15"/>
      <c r="B64" s="15"/>
      <c r="C64" s="168" t="s">
        <v>15</v>
      </c>
      <c r="D64" s="168"/>
      <c r="E64" s="168"/>
      <c r="F64" s="168"/>
      <c r="G64" s="168"/>
      <c r="H64" s="168"/>
      <c r="I64" s="15"/>
      <c r="J64" s="15"/>
      <c r="K64" s="15"/>
      <c r="L64" s="15"/>
      <c r="M64" s="15"/>
      <c r="N64" s="15"/>
      <c r="O64" s="15"/>
      <c r="P64" s="15"/>
    </row>
    <row r="65" spans="1:16" x14ac:dyDescent="0.2">
      <c r="A65" s="15"/>
      <c r="B65" s="15"/>
      <c r="C65" s="15"/>
      <c r="D65" s="15"/>
      <c r="E65" s="15"/>
      <c r="F65" s="15"/>
      <c r="G65" s="15"/>
      <c r="H65" s="15"/>
      <c r="I65" s="15"/>
      <c r="J65" s="15"/>
      <c r="K65" s="15"/>
      <c r="L65" s="15"/>
      <c r="M65" s="15"/>
      <c r="N65" s="15"/>
      <c r="O65" s="15"/>
      <c r="P65" s="15"/>
    </row>
    <row r="66" spans="1:16" x14ac:dyDescent="0.2">
      <c r="A66" s="81" t="s">
        <v>55</v>
      </c>
      <c r="B66" s="82"/>
      <c r="C66" s="86">
        <f>'Kops a'!C46</f>
        <v>0</v>
      </c>
      <c r="D66" s="49"/>
      <c r="E66" s="15"/>
      <c r="F66" s="15"/>
      <c r="G66" s="15"/>
      <c r="H66" s="15"/>
      <c r="I66" s="15"/>
      <c r="J66" s="15"/>
      <c r="K66" s="15"/>
      <c r="L66" s="15"/>
      <c r="M66" s="15"/>
      <c r="N66" s="15"/>
      <c r="O66" s="15"/>
      <c r="P66" s="15"/>
    </row>
    <row r="67" spans="1:16" x14ac:dyDescent="0.2">
      <c r="A67" s="15"/>
      <c r="B67" s="15"/>
      <c r="C67" s="15"/>
      <c r="D67" s="15"/>
      <c r="E67" s="15"/>
      <c r="F67" s="15"/>
      <c r="G67" s="15"/>
      <c r="H67" s="15"/>
      <c r="I67" s="15"/>
      <c r="J67" s="15"/>
      <c r="K67" s="15"/>
      <c r="L67" s="15"/>
      <c r="M67" s="15"/>
      <c r="N67" s="15"/>
      <c r="O67" s="15"/>
      <c r="P67" s="15"/>
    </row>
  </sheetData>
  <mergeCells count="22">
    <mergeCell ref="C2:I2"/>
    <mergeCell ref="C3:I3"/>
    <mergeCell ref="D5:L5"/>
    <mergeCell ref="D6:L6"/>
    <mergeCell ref="D7:L7"/>
    <mergeCell ref="N9:O9"/>
    <mergeCell ref="A12:A13"/>
    <mergeCell ref="B12:B13"/>
    <mergeCell ref="C12:C13"/>
    <mergeCell ref="D12:D13"/>
    <mergeCell ref="E12:E13"/>
    <mergeCell ref="L12:P12"/>
    <mergeCell ref="C64:H64"/>
    <mergeCell ref="C4:I4"/>
    <mergeCell ref="F12:K12"/>
    <mergeCell ref="A9:F9"/>
    <mergeCell ref="J9:M9"/>
    <mergeCell ref="D8:L8"/>
    <mergeCell ref="A55:K55"/>
    <mergeCell ref="C58:H58"/>
    <mergeCell ref="C59:H59"/>
    <mergeCell ref="C63:H63"/>
  </mergeCells>
  <conditionalFormatting sqref="N9:O9 K30:P54 H30:H54 D5:L8 C63:H63 C58:H58">
    <cfRule type="cellIs" dxfId="207" priority="33" operator="equal">
      <formula>0</formula>
    </cfRule>
  </conditionalFormatting>
  <conditionalFormatting sqref="A9:F9">
    <cfRule type="containsText" dxfId="206" priority="31"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4:I4">
    <cfRule type="cellIs" dxfId="205" priority="30" operator="equal">
      <formula>0</formula>
    </cfRule>
  </conditionalFormatting>
  <conditionalFormatting sqref="O10">
    <cfRule type="cellIs" dxfId="204" priority="29" operator="equal">
      <formula>"20__. gada __. _________"</formula>
    </cfRule>
  </conditionalFormatting>
  <conditionalFormatting sqref="A55:K55">
    <cfRule type="containsText" dxfId="203" priority="28" operator="containsText" text="Tiešās izmaksas kopā, t. sk. darba devēja sociālais nodoklis __.__% ">
      <formula>NOT(ISERROR(SEARCH("Tiešās izmaksas kopā, t. sk. darba devēja sociālais nodoklis __.__% ",A55)))</formula>
    </cfRule>
  </conditionalFormatting>
  <conditionalFormatting sqref="H14 K14:P14 L55:P55">
    <cfRule type="cellIs" dxfId="202" priority="23" operator="equal">
      <formula>0</formula>
    </cfRule>
  </conditionalFormatting>
  <conditionalFormatting sqref="A14:B14 I30:J54 D14:G14 A15:G54 C63:H63 C58:H58">
    <cfRule type="cellIs" dxfId="201" priority="18" operator="equal">
      <formula>0</formula>
    </cfRule>
  </conditionalFormatting>
  <conditionalFormatting sqref="C14">
    <cfRule type="cellIs" dxfId="200" priority="17" operator="equal">
      <formula>0</formula>
    </cfRule>
  </conditionalFormatting>
  <conditionalFormatting sqref="I14:J14">
    <cfRule type="cellIs" dxfId="199" priority="16" operator="equal">
      <formula>0</formula>
    </cfRule>
  </conditionalFormatting>
  <conditionalFormatting sqref="P10">
    <cfRule type="cellIs" dxfId="198" priority="15" operator="equal">
      <formula>"20__. gada __. _________"</formula>
    </cfRule>
  </conditionalFormatting>
  <conditionalFormatting sqref="C66">
    <cfRule type="cellIs" dxfId="197" priority="10" operator="equal">
      <formula>0</formula>
    </cfRule>
  </conditionalFormatting>
  <conditionalFormatting sqref="D1">
    <cfRule type="cellIs" dxfId="196" priority="9" operator="equal">
      <formula>0</formula>
    </cfRule>
  </conditionalFormatting>
  <conditionalFormatting sqref="K15:P29 H15:H29">
    <cfRule type="cellIs" dxfId="195" priority="2" operator="equal">
      <formula>0</formula>
    </cfRule>
  </conditionalFormatting>
  <conditionalFormatting sqref="I15:J29">
    <cfRule type="cellIs" dxfId="194" priority="1" operator="equal">
      <formula>0</formula>
    </cfRule>
  </conditionalFormatting>
  <pageMargins left="0.7" right="0.7" top="0.75" bottom="0.75" header="0.3" footer="0.3"/>
  <pageSetup paperSize="9" scale="84"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4" operator="containsText" id="{D422C369-7259-49E7-A89B-9D562DEE2E41}">
            <xm:f>NOT(ISERROR(SEARCH("Tāme sastādīta ____. gada ___. ______________",A61)))</xm:f>
            <xm:f>"Tāme sastādīta ____. gada ___. ______________"</xm:f>
            <x14:dxf>
              <font>
                <color auto="1"/>
              </font>
              <fill>
                <patternFill>
                  <bgColor rgb="FFC6EFCE"/>
                </patternFill>
              </fill>
            </x14:dxf>
          </x14:cfRule>
          <xm:sqref>A61</xm:sqref>
        </x14:conditionalFormatting>
        <x14:conditionalFormatting xmlns:xm="http://schemas.microsoft.com/office/excel/2006/main">
          <x14:cfRule type="containsText" priority="13" operator="containsText" id="{D859E3E6-089F-4F16-889A-98EF63E5F3AC}">
            <xm:f>NOT(ISERROR(SEARCH("Sertifikāta Nr. _________________________________",A66)))</xm:f>
            <xm:f>"Sertifikāta Nr. _________________________________"</xm:f>
            <x14:dxf>
              <font>
                <color auto="1"/>
              </font>
              <fill>
                <patternFill>
                  <bgColor rgb="FFC6EFCE"/>
                </patternFill>
              </fill>
            </x14:dxf>
          </x14:cfRule>
          <xm:sqref>A66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P58"/>
  <sheetViews>
    <sheetView view="pageBreakPreview" topLeftCell="A29" zoomScale="110" zoomScaleNormal="100" zoomScaleSheetLayoutView="110" workbookViewId="0">
      <selection activeCell="C39" sqref="C39"/>
    </sheetView>
  </sheetViews>
  <sheetFormatPr defaultRowHeight="11.25" x14ac:dyDescent="0.2"/>
  <cols>
    <col min="1" max="1" width="4.5703125" style="1" customWidth="1"/>
    <col min="2" max="2" width="8.140625" style="1" customWidth="1"/>
    <col min="3" max="3" width="44.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1"/>
      <c r="B1" s="21"/>
      <c r="C1" s="25" t="s">
        <v>39</v>
      </c>
      <c r="D1" s="50" t="str">
        <f>'Kops a'!A20</f>
        <v>5a</v>
      </c>
      <c r="E1" s="21"/>
      <c r="F1" s="21"/>
      <c r="G1" s="21"/>
      <c r="H1" s="21"/>
      <c r="I1" s="21"/>
      <c r="J1" s="21"/>
      <c r="N1" s="24"/>
      <c r="O1" s="25"/>
      <c r="P1" s="26"/>
    </row>
    <row r="2" spans="1:16" x14ac:dyDescent="0.2">
      <c r="A2" s="27"/>
      <c r="B2" s="27"/>
      <c r="C2" s="232" t="s">
        <v>566</v>
      </c>
      <c r="D2" s="232"/>
      <c r="E2" s="232"/>
      <c r="F2" s="232"/>
      <c r="G2" s="232"/>
      <c r="H2" s="232"/>
      <c r="I2" s="232"/>
      <c r="J2" s="27"/>
    </row>
    <row r="3" spans="1:16" x14ac:dyDescent="0.2">
      <c r="A3" s="28"/>
      <c r="B3" s="28"/>
      <c r="C3" s="212" t="s">
        <v>18</v>
      </c>
      <c r="D3" s="212"/>
      <c r="E3" s="212"/>
      <c r="F3" s="212"/>
      <c r="G3" s="212"/>
      <c r="H3" s="212"/>
      <c r="I3" s="212"/>
      <c r="J3" s="28"/>
    </row>
    <row r="4" spans="1:16" x14ac:dyDescent="0.2">
      <c r="A4" s="28"/>
      <c r="B4" s="28"/>
      <c r="C4" s="233" t="s">
        <v>53</v>
      </c>
      <c r="D4" s="233"/>
      <c r="E4" s="233"/>
      <c r="F4" s="233"/>
      <c r="G4" s="233"/>
      <c r="H4" s="233"/>
      <c r="I4" s="233"/>
      <c r="J4" s="28"/>
    </row>
    <row r="5" spans="1:16" x14ac:dyDescent="0.2">
      <c r="A5" s="21"/>
      <c r="B5" s="21"/>
      <c r="C5" s="25" t="s">
        <v>5</v>
      </c>
      <c r="D5" s="246" t="str">
        <f>'Kops a'!D7</f>
        <v>Daudzdzīvokļu dzīvojamā māja</v>
      </c>
      <c r="E5" s="246"/>
      <c r="F5" s="246"/>
      <c r="G5" s="246"/>
      <c r="H5" s="246"/>
      <c r="I5" s="246"/>
      <c r="J5" s="246"/>
      <c r="K5" s="246"/>
      <c r="L5" s="246"/>
      <c r="M5" s="15"/>
      <c r="N5" s="15"/>
      <c r="O5" s="15"/>
      <c r="P5" s="15"/>
    </row>
    <row r="6" spans="1:16" x14ac:dyDescent="0.2">
      <c r="A6" s="21"/>
      <c r="B6" s="21"/>
      <c r="C6" s="25" t="s">
        <v>6</v>
      </c>
      <c r="D6" s="246" t="str">
        <f>'Kops a'!D8</f>
        <v>Daudzdzīvokļu dzīvojamās mājas vienkāršotās atjaunošanas apliecinājuma karte</v>
      </c>
      <c r="E6" s="246"/>
      <c r="F6" s="246"/>
      <c r="G6" s="246"/>
      <c r="H6" s="246"/>
      <c r="I6" s="246"/>
      <c r="J6" s="246"/>
      <c r="K6" s="246"/>
      <c r="L6" s="246"/>
      <c r="M6" s="15"/>
      <c r="N6" s="15"/>
      <c r="O6" s="15"/>
      <c r="P6" s="15"/>
    </row>
    <row r="7" spans="1:16" x14ac:dyDescent="0.2">
      <c r="A7" s="21"/>
      <c r="B7" s="21"/>
      <c r="C7" s="25" t="s">
        <v>7</v>
      </c>
      <c r="D7" s="246" t="str">
        <f>'Kops a'!D9</f>
        <v>Enkmaņa iela 1, Valmiera</v>
      </c>
      <c r="E7" s="246"/>
      <c r="F7" s="246"/>
      <c r="G7" s="246"/>
      <c r="H7" s="246"/>
      <c r="I7" s="246"/>
      <c r="J7" s="246"/>
      <c r="K7" s="246"/>
      <c r="L7" s="246"/>
      <c r="M7" s="15"/>
      <c r="N7" s="15"/>
      <c r="O7" s="15"/>
      <c r="P7" s="15"/>
    </row>
    <row r="8" spans="1:16" x14ac:dyDescent="0.2">
      <c r="A8" s="21"/>
      <c r="B8" s="21"/>
      <c r="C8" s="4" t="s">
        <v>21</v>
      </c>
      <c r="D8" s="246">
        <f>'Kops a'!D10</f>
        <v>0</v>
      </c>
      <c r="E8" s="246"/>
      <c r="F8" s="246"/>
      <c r="G8" s="246"/>
      <c r="H8" s="246"/>
      <c r="I8" s="246"/>
      <c r="J8" s="246"/>
      <c r="K8" s="246"/>
      <c r="L8" s="246"/>
      <c r="M8" s="15"/>
      <c r="N8" s="15"/>
      <c r="O8" s="15"/>
      <c r="P8" s="15"/>
    </row>
    <row r="9" spans="1:16" ht="11.25" customHeight="1" x14ac:dyDescent="0.2">
      <c r="A9" s="234" t="s">
        <v>629</v>
      </c>
      <c r="B9" s="234"/>
      <c r="C9" s="234"/>
      <c r="D9" s="234"/>
      <c r="E9" s="234"/>
      <c r="F9" s="234"/>
      <c r="G9" s="29"/>
      <c r="H9" s="29"/>
      <c r="I9" s="29"/>
      <c r="J9" s="238" t="s">
        <v>40</v>
      </c>
      <c r="K9" s="238"/>
      <c r="L9" s="238"/>
      <c r="M9" s="238"/>
      <c r="N9" s="245">
        <f>P46</f>
        <v>0</v>
      </c>
      <c r="O9" s="245"/>
      <c r="P9" s="29"/>
    </row>
    <row r="10" spans="1:16" x14ac:dyDescent="0.2">
      <c r="A10" s="30"/>
      <c r="B10" s="31"/>
      <c r="C10" s="4"/>
      <c r="D10" s="21"/>
      <c r="E10" s="21"/>
      <c r="F10" s="21"/>
      <c r="G10" s="21"/>
      <c r="H10" s="21"/>
      <c r="I10" s="21"/>
      <c r="J10" s="21"/>
      <c r="K10" s="21"/>
      <c r="L10" s="27"/>
      <c r="M10" s="27"/>
      <c r="O10" s="84"/>
      <c r="P10" s="83" t="str">
        <f>A52</f>
        <v>Tāme sastādīta 20__. gada __. _________</v>
      </c>
    </row>
    <row r="11" spans="1:16" ht="12" thickBot="1" x14ac:dyDescent="0.25">
      <c r="A11" s="30"/>
      <c r="B11" s="31"/>
      <c r="C11" s="4"/>
      <c r="D11" s="21"/>
      <c r="E11" s="21"/>
      <c r="F11" s="21"/>
      <c r="G11" s="21"/>
      <c r="H11" s="21"/>
      <c r="I11" s="21"/>
      <c r="J11" s="21"/>
      <c r="K11" s="21"/>
      <c r="L11" s="32"/>
      <c r="M11" s="32"/>
      <c r="N11" s="33"/>
      <c r="O11" s="24"/>
      <c r="P11" s="21"/>
    </row>
    <row r="12" spans="1:16" x14ac:dyDescent="0.2">
      <c r="A12" s="190" t="s">
        <v>24</v>
      </c>
      <c r="B12" s="240" t="s">
        <v>41</v>
      </c>
      <c r="C12" s="236" t="s">
        <v>42</v>
      </c>
      <c r="D12" s="243" t="s">
        <v>43</v>
      </c>
      <c r="E12" s="227" t="s">
        <v>44</v>
      </c>
      <c r="F12" s="235" t="s">
        <v>45</v>
      </c>
      <c r="G12" s="236"/>
      <c r="H12" s="236"/>
      <c r="I12" s="236"/>
      <c r="J12" s="236"/>
      <c r="K12" s="237"/>
      <c r="L12" s="235" t="s">
        <v>46</v>
      </c>
      <c r="M12" s="236"/>
      <c r="N12" s="236"/>
      <c r="O12" s="236"/>
      <c r="P12" s="237"/>
    </row>
    <row r="13" spans="1:16" ht="126.75" customHeight="1" thickBot="1" x14ac:dyDescent="0.25">
      <c r="A13" s="239"/>
      <c r="B13" s="241"/>
      <c r="C13" s="242"/>
      <c r="D13" s="244"/>
      <c r="E13" s="228"/>
      <c r="F13" s="34" t="s">
        <v>47</v>
      </c>
      <c r="G13" s="35" t="s">
        <v>48</v>
      </c>
      <c r="H13" s="35" t="s">
        <v>49</v>
      </c>
      <c r="I13" s="35" t="s">
        <v>50</v>
      </c>
      <c r="J13" s="35" t="s">
        <v>51</v>
      </c>
      <c r="K13" s="58" t="s">
        <v>52</v>
      </c>
      <c r="L13" s="34" t="s">
        <v>47</v>
      </c>
      <c r="M13" s="35" t="s">
        <v>49</v>
      </c>
      <c r="N13" s="35" t="s">
        <v>50</v>
      </c>
      <c r="O13" s="35" t="s">
        <v>51</v>
      </c>
      <c r="P13" s="58" t="s">
        <v>52</v>
      </c>
    </row>
    <row r="14" spans="1:16" ht="13.5" customHeight="1" x14ac:dyDescent="0.2">
      <c r="A14" s="36"/>
      <c r="B14" s="100"/>
      <c r="C14" s="96" t="s">
        <v>166</v>
      </c>
      <c r="D14" s="23"/>
      <c r="E14" s="64"/>
      <c r="F14" s="65"/>
      <c r="G14" s="62"/>
      <c r="H14" s="46">
        <f>ROUND(F14*G14,2)</f>
        <v>0</v>
      </c>
      <c r="I14" s="62"/>
      <c r="J14" s="62"/>
      <c r="K14" s="47">
        <f>SUM(H14:J14)</f>
        <v>0</v>
      </c>
      <c r="L14" s="48">
        <f t="shared" ref="L14:L40" si="0">ROUND(E14*F14,2)</f>
        <v>0</v>
      </c>
      <c r="M14" s="46">
        <f t="shared" ref="M14:M40" si="1">ROUND(H14*E14,2)</f>
        <v>0</v>
      </c>
      <c r="N14" s="46">
        <f t="shared" ref="N14:N40" si="2">ROUND(I14*E14,2)</f>
        <v>0</v>
      </c>
      <c r="O14" s="46">
        <f t="shared" ref="O14:O40" si="3">ROUND(J14*E14,2)</f>
        <v>0</v>
      </c>
      <c r="P14" s="47">
        <f>SUM(M14:O14)</f>
        <v>0</v>
      </c>
    </row>
    <row r="15" spans="1:16" ht="13.5" customHeight="1" x14ac:dyDescent="0.2">
      <c r="A15" s="36">
        <v>1</v>
      </c>
      <c r="B15" s="100" t="s">
        <v>167</v>
      </c>
      <c r="C15" s="92" t="s">
        <v>168</v>
      </c>
      <c r="D15" s="23" t="s">
        <v>68</v>
      </c>
      <c r="E15" s="64">
        <v>48</v>
      </c>
      <c r="F15" s="65"/>
      <c r="G15" s="62"/>
      <c r="H15" s="46">
        <f t="shared" ref="H15:H45" si="4">ROUND(F15*G15,2)</f>
        <v>0</v>
      </c>
      <c r="I15" s="62"/>
      <c r="J15" s="62"/>
      <c r="K15" s="47">
        <f t="shared" ref="K15:K45" si="5">SUM(H15:J15)</f>
        <v>0</v>
      </c>
      <c r="L15" s="48">
        <f t="shared" si="0"/>
        <v>0</v>
      </c>
      <c r="M15" s="46">
        <f t="shared" si="1"/>
        <v>0</v>
      </c>
      <c r="N15" s="46">
        <f t="shared" si="2"/>
        <v>0</v>
      </c>
      <c r="O15" s="46">
        <f t="shared" si="3"/>
        <v>0</v>
      </c>
      <c r="P15" s="47">
        <f t="shared" ref="P15:P45" si="6">SUM(M15:O15)</f>
        <v>0</v>
      </c>
    </row>
    <row r="16" spans="1:16" ht="13.5" customHeight="1" x14ac:dyDescent="0.2">
      <c r="A16" s="36">
        <v>2</v>
      </c>
      <c r="B16" s="100"/>
      <c r="C16" s="92" t="s">
        <v>93</v>
      </c>
      <c r="D16" s="23" t="s">
        <v>94</v>
      </c>
      <c r="E16" s="64">
        <v>7</v>
      </c>
      <c r="F16" s="65"/>
      <c r="G16" s="62"/>
      <c r="H16" s="46">
        <f t="shared" si="4"/>
        <v>0</v>
      </c>
      <c r="I16" s="62"/>
      <c r="J16" s="62"/>
      <c r="K16" s="47">
        <f t="shared" si="5"/>
        <v>0</v>
      </c>
      <c r="L16" s="48">
        <f t="shared" si="0"/>
        <v>0</v>
      </c>
      <c r="M16" s="46">
        <f t="shared" si="1"/>
        <v>0</v>
      </c>
      <c r="N16" s="46">
        <f t="shared" si="2"/>
        <v>0</v>
      </c>
      <c r="O16" s="46">
        <f t="shared" si="3"/>
        <v>0</v>
      </c>
      <c r="P16" s="47">
        <f t="shared" si="6"/>
        <v>0</v>
      </c>
    </row>
    <row r="17" spans="1:16" ht="13.5" customHeight="1" x14ac:dyDescent="0.2">
      <c r="A17" s="36">
        <v>3</v>
      </c>
      <c r="B17" s="100"/>
      <c r="C17" s="92" t="s">
        <v>101</v>
      </c>
      <c r="D17" s="23" t="s">
        <v>96</v>
      </c>
      <c r="E17" s="64">
        <v>384</v>
      </c>
      <c r="F17" s="65"/>
      <c r="G17" s="62"/>
      <c r="H17" s="46">
        <f t="shared" si="4"/>
        <v>0</v>
      </c>
      <c r="I17" s="62"/>
      <c r="J17" s="62"/>
      <c r="K17" s="47">
        <f t="shared" si="5"/>
        <v>0</v>
      </c>
      <c r="L17" s="48">
        <f t="shared" si="0"/>
        <v>0</v>
      </c>
      <c r="M17" s="46">
        <f t="shared" si="1"/>
        <v>0</v>
      </c>
      <c r="N17" s="46">
        <f t="shared" si="2"/>
        <v>0</v>
      </c>
      <c r="O17" s="46">
        <f t="shared" si="3"/>
        <v>0</v>
      </c>
      <c r="P17" s="47">
        <f t="shared" si="6"/>
        <v>0</v>
      </c>
    </row>
    <row r="18" spans="1:16" ht="21.75" customHeight="1" x14ac:dyDescent="0.2">
      <c r="A18" s="36">
        <v>4</v>
      </c>
      <c r="B18" s="100"/>
      <c r="C18" s="92" t="s">
        <v>169</v>
      </c>
      <c r="D18" s="23" t="s">
        <v>72</v>
      </c>
      <c r="E18" s="64">
        <v>480</v>
      </c>
      <c r="F18" s="65"/>
      <c r="G18" s="62"/>
      <c r="H18" s="46">
        <f t="shared" si="4"/>
        <v>0</v>
      </c>
      <c r="I18" s="62"/>
      <c r="J18" s="62"/>
      <c r="K18" s="47">
        <f t="shared" si="5"/>
        <v>0</v>
      </c>
      <c r="L18" s="48">
        <f t="shared" si="0"/>
        <v>0</v>
      </c>
      <c r="M18" s="46">
        <f t="shared" si="1"/>
        <v>0</v>
      </c>
      <c r="N18" s="46">
        <f t="shared" si="2"/>
        <v>0</v>
      </c>
      <c r="O18" s="46">
        <f t="shared" si="3"/>
        <v>0</v>
      </c>
      <c r="P18" s="47">
        <f t="shared" si="6"/>
        <v>0</v>
      </c>
    </row>
    <row r="19" spans="1:16" ht="22.5" customHeight="1" x14ac:dyDescent="0.2">
      <c r="A19" s="36">
        <v>5</v>
      </c>
      <c r="B19" s="100"/>
      <c r="C19" s="92" t="s">
        <v>170</v>
      </c>
      <c r="D19" s="23" t="s">
        <v>68</v>
      </c>
      <c r="E19" s="64">
        <v>53</v>
      </c>
      <c r="F19" s="65"/>
      <c r="G19" s="62"/>
      <c r="H19" s="46">
        <f t="shared" si="4"/>
        <v>0</v>
      </c>
      <c r="I19" s="62"/>
      <c r="J19" s="62"/>
      <c r="K19" s="47">
        <f t="shared" si="5"/>
        <v>0</v>
      </c>
      <c r="L19" s="48">
        <f t="shared" si="0"/>
        <v>0</v>
      </c>
      <c r="M19" s="46">
        <f t="shared" si="1"/>
        <v>0</v>
      </c>
      <c r="N19" s="46">
        <f t="shared" si="2"/>
        <v>0</v>
      </c>
      <c r="O19" s="46">
        <f t="shared" si="3"/>
        <v>0</v>
      </c>
      <c r="P19" s="47">
        <f t="shared" si="6"/>
        <v>0</v>
      </c>
    </row>
    <row r="20" spans="1:16" ht="23.25" customHeight="1" x14ac:dyDescent="0.2">
      <c r="A20" s="36">
        <v>6</v>
      </c>
      <c r="B20" s="100"/>
      <c r="C20" s="92" t="s">
        <v>171</v>
      </c>
      <c r="D20" s="23" t="s">
        <v>68</v>
      </c>
      <c r="E20" s="64">
        <v>1</v>
      </c>
      <c r="F20" s="65"/>
      <c r="G20" s="62"/>
      <c r="H20" s="46">
        <f t="shared" si="4"/>
        <v>0</v>
      </c>
      <c r="I20" s="62"/>
      <c r="J20" s="62"/>
      <c r="K20" s="47">
        <f t="shared" si="5"/>
        <v>0</v>
      </c>
      <c r="L20" s="48">
        <f t="shared" si="0"/>
        <v>0</v>
      </c>
      <c r="M20" s="46">
        <f t="shared" si="1"/>
        <v>0</v>
      </c>
      <c r="N20" s="46">
        <f t="shared" si="2"/>
        <v>0</v>
      </c>
      <c r="O20" s="46">
        <f t="shared" si="3"/>
        <v>0</v>
      </c>
      <c r="P20" s="47">
        <f t="shared" si="6"/>
        <v>0</v>
      </c>
    </row>
    <row r="21" spans="1:16" ht="13.5" customHeight="1" x14ac:dyDescent="0.2">
      <c r="A21" s="36">
        <v>7</v>
      </c>
      <c r="B21" s="100"/>
      <c r="C21" s="92" t="s">
        <v>172</v>
      </c>
      <c r="D21" s="23" t="s">
        <v>58</v>
      </c>
      <c r="E21" s="64">
        <v>388</v>
      </c>
      <c r="F21" s="65"/>
      <c r="G21" s="62"/>
      <c r="H21" s="46">
        <f t="shared" si="4"/>
        <v>0</v>
      </c>
      <c r="I21" s="62"/>
      <c r="J21" s="62"/>
      <c r="K21" s="47">
        <f t="shared" si="5"/>
        <v>0</v>
      </c>
      <c r="L21" s="48">
        <f t="shared" si="0"/>
        <v>0</v>
      </c>
      <c r="M21" s="46">
        <f t="shared" si="1"/>
        <v>0</v>
      </c>
      <c r="N21" s="46">
        <f t="shared" si="2"/>
        <v>0</v>
      </c>
      <c r="O21" s="46">
        <f t="shared" si="3"/>
        <v>0</v>
      </c>
      <c r="P21" s="47">
        <f t="shared" si="6"/>
        <v>0</v>
      </c>
    </row>
    <row r="22" spans="1:16" ht="13.5" customHeight="1" x14ac:dyDescent="0.2">
      <c r="A22" s="36">
        <v>8</v>
      </c>
      <c r="B22" s="100" t="s">
        <v>167</v>
      </c>
      <c r="C22" s="92" t="s">
        <v>104</v>
      </c>
      <c r="D22" s="23" t="s">
        <v>68</v>
      </c>
      <c r="E22" s="64">
        <v>48</v>
      </c>
      <c r="F22" s="65"/>
      <c r="G22" s="62"/>
      <c r="H22" s="46">
        <f t="shared" si="4"/>
        <v>0</v>
      </c>
      <c r="I22" s="62"/>
      <c r="J22" s="62"/>
      <c r="K22" s="47">
        <f t="shared" si="5"/>
        <v>0</v>
      </c>
      <c r="L22" s="48">
        <f t="shared" si="0"/>
        <v>0</v>
      </c>
      <c r="M22" s="46">
        <f t="shared" si="1"/>
        <v>0</v>
      </c>
      <c r="N22" s="46">
        <f t="shared" si="2"/>
        <v>0</v>
      </c>
      <c r="O22" s="46">
        <f t="shared" si="3"/>
        <v>0</v>
      </c>
      <c r="P22" s="47">
        <f t="shared" si="6"/>
        <v>0</v>
      </c>
    </row>
    <row r="23" spans="1:16" ht="13.5" customHeight="1" x14ac:dyDescent="0.2">
      <c r="A23" s="36">
        <v>9</v>
      </c>
      <c r="B23" s="100"/>
      <c r="C23" s="92" t="s">
        <v>93</v>
      </c>
      <c r="D23" s="23" t="s">
        <v>94</v>
      </c>
      <c r="E23" s="64">
        <v>7</v>
      </c>
      <c r="F23" s="65"/>
      <c r="G23" s="62"/>
      <c r="H23" s="46">
        <f t="shared" si="4"/>
        <v>0</v>
      </c>
      <c r="I23" s="62"/>
      <c r="J23" s="62"/>
      <c r="K23" s="47">
        <f t="shared" si="5"/>
        <v>0</v>
      </c>
      <c r="L23" s="48">
        <f t="shared" si="0"/>
        <v>0</v>
      </c>
      <c r="M23" s="46">
        <f t="shared" si="1"/>
        <v>0</v>
      </c>
      <c r="N23" s="46">
        <f t="shared" si="2"/>
        <v>0</v>
      </c>
      <c r="O23" s="46">
        <f t="shared" si="3"/>
        <v>0</v>
      </c>
      <c r="P23" s="47">
        <f t="shared" si="6"/>
        <v>0</v>
      </c>
    </row>
    <row r="24" spans="1:16" ht="13.5" customHeight="1" x14ac:dyDescent="0.2">
      <c r="A24" s="36">
        <v>10</v>
      </c>
      <c r="B24" s="100"/>
      <c r="C24" s="92" t="s">
        <v>105</v>
      </c>
      <c r="D24" s="23" t="s">
        <v>96</v>
      </c>
      <c r="E24" s="64">
        <v>216</v>
      </c>
      <c r="F24" s="65"/>
      <c r="G24" s="62"/>
      <c r="H24" s="46">
        <f t="shared" si="4"/>
        <v>0</v>
      </c>
      <c r="I24" s="62"/>
      <c r="J24" s="62"/>
      <c r="K24" s="47">
        <f t="shared" si="5"/>
        <v>0</v>
      </c>
      <c r="L24" s="48">
        <f t="shared" si="0"/>
        <v>0</v>
      </c>
      <c r="M24" s="46">
        <f t="shared" si="1"/>
        <v>0</v>
      </c>
      <c r="N24" s="46">
        <f t="shared" si="2"/>
        <v>0</v>
      </c>
      <c r="O24" s="46">
        <f t="shared" si="3"/>
        <v>0</v>
      </c>
      <c r="P24" s="47">
        <f t="shared" si="6"/>
        <v>0</v>
      </c>
    </row>
    <row r="25" spans="1:16" ht="13.5" customHeight="1" x14ac:dyDescent="0.2">
      <c r="A25" s="36">
        <v>11</v>
      </c>
      <c r="B25" s="100"/>
      <c r="C25" s="92" t="s">
        <v>136</v>
      </c>
      <c r="D25" s="23" t="s">
        <v>68</v>
      </c>
      <c r="E25" s="64">
        <v>58</v>
      </c>
      <c r="F25" s="65"/>
      <c r="G25" s="62"/>
      <c r="H25" s="46">
        <f t="shared" si="4"/>
        <v>0</v>
      </c>
      <c r="I25" s="62"/>
      <c r="J25" s="62"/>
      <c r="K25" s="47">
        <f t="shared" si="5"/>
        <v>0</v>
      </c>
      <c r="L25" s="48">
        <f t="shared" si="0"/>
        <v>0</v>
      </c>
      <c r="M25" s="46">
        <f t="shared" si="1"/>
        <v>0</v>
      </c>
      <c r="N25" s="46">
        <f t="shared" si="2"/>
        <v>0</v>
      </c>
      <c r="O25" s="46">
        <f t="shared" si="3"/>
        <v>0</v>
      </c>
      <c r="P25" s="47">
        <f t="shared" si="6"/>
        <v>0</v>
      </c>
    </row>
    <row r="26" spans="1:16" ht="13.5" customHeight="1" x14ac:dyDescent="0.2">
      <c r="A26" s="36">
        <v>12</v>
      </c>
      <c r="B26" s="100"/>
      <c r="C26" s="92" t="s">
        <v>173</v>
      </c>
      <c r="D26" s="23" t="s">
        <v>58</v>
      </c>
      <c r="E26" s="64">
        <v>264</v>
      </c>
      <c r="F26" s="65"/>
      <c r="G26" s="62"/>
      <c r="H26" s="46">
        <f t="shared" si="4"/>
        <v>0</v>
      </c>
      <c r="I26" s="62"/>
      <c r="J26" s="62"/>
      <c r="K26" s="47">
        <f t="shared" si="5"/>
        <v>0</v>
      </c>
      <c r="L26" s="48">
        <f t="shared" si="0"/>
        <v>0</v>
      </c>
      <c r="M26" s="46">
        <f t="shared" si="1"/>
        <v>0</v>
      </c>
      <c r="N26" s="46">
        <f t="shared" si="2"/>
        <v>0</v>
      </c>
      <c r="O26" s="46">
        <f t="shared" si="3"/>
        <v>0</v>
      </c>
      <c r="P26" s="47">
        <f t="shared" si="6"/>
        <v>0</v>
      </c>
    </row>
    <row r="27" spans="1:16" ht="13.5" customHeight="1" x14ac:dyDescent="0.2">
      <c r="A27" s="36">
        <v>13</v>
      </c>
      <c r="B27" s="100" t="s">
        <v>167</v>
      </c>
      <c r="C27" s="92" t="s">
        <v>143</v>
      </c>
      <c r="D27" s="23" t="s">
        <v>68</v>
      </c>
      <c r="E27" s="64">
        <v>48</v>
      </c>
      <c r="F27" s="65"/>
      <c r="G27" s="62"/>
      <c r="H27" s="46">
        <f t="shared" si="4"/>
        <v>0</v>
      </c>
      <c r="I27" s="62"/>
      <c r="J27" s="62"/>
      <c r="K27" s="47">
        <f t="shared" si="5"/>
        <v>0</v>
      </c>
      <c r="L27" s="48">
        <f t="shared" si="0"/>
        <v>0</v>
      </c>
      <c r="M27" s="46">
        <f t="shared" si="1"/>
        <v>0</v>
      </c>
      <c r="N27" s="46">
        <f t="shared" si="2"/>
        <v>0</v>
      </c>
      <c r="O27" s="46">
        <f t="shared" si="3"/>
        <v>0</v>
      </c>
      <c r="P27" s="47">
        <f t="shared" si="6"/>
        <v>0</v>
      </c>
    </row>
    <row r="28" spans="1:16" ht="13.5" customHeight="1" x14ac:dyDescent="0.2">
      <c r="A28" s="36">
        <v>14</v>
      </c>
      <c r="B28" s="100"/>
      <c r="C28" s="92" t="s">
        <v>93</v>
      </c>
      <c r="D28" s="23" t="s">
        <v>94</v>
      </c>
      <c r="E28" s="64">
        <v>7</v>
      </c>
      <c r="F28" s="65"/>
      <c r="G28" s="62"/>
      <c r="H28" s="46">
        <f t="shared" si="4"/>
        <v>0</v>
      </c>
      <c r="I28" s="62"/>
      <c r="J28" s="62"/>
      <c r="K28" s="47">
        <f t="shared" si="5"/>
        <v>0</v>
      </c>
      <c r="L28" s="48">
        <f t="shared" si="0"/>
        <v>0</v>
      </c>
      <c r="M28" s="46">
        <f t="shared" si="1"/>
        <v>0</v>
      </c>
      <c r="N28" s="46">
        <f t="shared" si="2"/>
        <v>0</v>
      </c>
      <c r="O28" s="46">
        <f t="shared" si="3"/>
        <v>0</v>
      </c>
      <c r="P28" s="47">
        <f t="shared" si="6"/>
        <v>0</v>
      </c>
    </row>
    <row r="29" spans="1:16" ht="13.5" customHeight="1" x14ac:dyDescent="0.2">
      <c r="A29" s="36">
        <v>15</v>
      </c>
      <c r="B29" s="100"/>
      <c r="C29" s="92" t="s">
        <v>137</v>
      </c>
      <c r="D29" s="23" t="s">
        <v>96</v>
      </c>
      <c r="E29" s="64">
        <v>144</v>
      </c>
      <c r="F29" s="65"/>
      <c r="G29" s="62"/>
      <c r="H29" s="46">
        <f t="shared" si="4"/>
        <v>0</v>
      </c>
      <c r="I29" s="62"/>
      <c r="J29" s="62"/>
      <c r="K29" s="47">
        <f t="shared" si="5"/>
        <v>0</v>
      </c>
      <c r="L29" s="48">
        <f t="shared" si="0"/>
        <v>0</v>
      </c>
      <c r="M29" s="46">
        <f t="shared" si="1"/>
        <v>0</v>
      </c>
      <c r="N29" s="46">
        <f t="shared" si="2"/>
        <v>0</v>
      </c>
      <c r="O29" s="46">
        <f t="shared" si="3"/>
        <v>0</v>
      </c>
      <c r="P29" s="47">
        <f t="shared" si="6"/>
        <v>0</v>
      </c>
    </row>
    <row r="30" spans="1:16" ht="13.5" customHeight="1" x14ac:dyDescent="0.2">
      <c r="A30" s="36">
        <v>16</v>
      </c>
      <c r="B30" s="100"/>
      <c r="C30" s="92" t="s">
        <v>174</v>
      </c>
      <c r="D30" s="23" t="s">
        <v>58</v>
      </c>
      <c r="E30" s="64">
        <v>110.00000000000001</v>
      </c>
      <c r="F30" s="65"/>
      <c r="G30" s="62"/>
      <c r="H30" s="46">
        <f t="shared" si="4"/>
        <v>0</v>
      </c>
      <c r="I30" s="62"/>
      <c r="J30" s="62"/>
      <c r="K30" s="47">
        <f t="shared" si="5"/>
        <v>0</v>
      </c>
      <c r="L30" s="48">
        <f t="shared" si="0"/>
        <v>0</v>
      </c>
      <c r="M30" s="46">
        <f t="shared" si="1"/>
        <v>0</v>
      </c>
      <c r="N30" s="46">
        <f t="shared" si="2"/>
        <v>0</v>
      </c>
      <c r="O30" s="46">
        <f t="shared" si="3"/>
        <v>0</v>
      </c>
      <c r="P30" s="47">
        <f t="shared" si="6"/>
        <v>0</v>
      </c>
    </row>
    <row r="31" spans="1:16" ht="24.75" customHeight="1" x14ac:dyDescent="0.2">
      <c r="A31" s="36">
        <v>17</v>
      </c>
      <c r="B31" s="100" t="s">
        <v>167</v>
      </c>
      <c r="C31" s="92" t="s">
        <v>175</v>
      </c>
      <c r="D31" s="23" t="s">
        <v>58</v>
      </c>
      <c r="E31" s="64">
        <v>110.00000000000001</v>
      </c>
      <c r="F31" s="65"/>
      <c r="G31" s="62"/>
      <c r="H31" s="46">
        <f t="shared" si="4"/>
        <v>0</v>
      </c>
      <c r="I31" s="62"/>
      <c r="J31" s="62"/>
      <c r="K31" s="47">
        <f t="shared" si="5"/>
        <v>0</v>
      </c>
      <c r="L31" s="48">
        <f t="shared" si="0"/>
        <v>0</v>
      </c>
      <c r="M31" s="46">
        <f t="shared" si="1"/>
        <v>0</v>
      </c>
      <c r="N31" s="46">
        <f t="shared" si="2"/>
        <v>0</v>
      </c>
      <c r="O31" s="46">
        <f t="shared" si="3"/>
        <v>0</v>
      </c>
      <c r="P31" s="47">
        <f t="shared" si="6"/>
        <v>0</v>
      </c>
    </row>
    <row r="32" spans="1:16" ht="13.5" customHeight="1" x14ac:dyDescent="0.2">
      <c r="A32" s="36"/>
      <c r="B32" s="100"/>
      <c r="C32" s="96" t="s">
        <v>176</v>
      </c>
      <c r="D32" s="23"/>
      <c r="E32" s="64"/>
      <c r="F32" s="65"/>
      <c r="G32" s="62"/>
      <c r="H32" s="46">
        <f t="shared" si="4"/>
        <v>0</v>
      </c>
      <c r="I32" s="62"/>
      <c r="J32" s="62"/>
      <c r="K32" s="47">
        <f t="shared" si="5"/>
        <v>0</v>
      </c>
      <c r="L32" s="48">
        <f t="shared" si="0"/>
        <v>0</v>
      </c>
      <c r="M32" s="46">
        <f t="shared" si="1"/>
        <v>0</v>
      </c>
      <c r="N32" s="46">
        <f t="shared" si="2"/>
        <v>0</v>
      </c>
      <c r="O32" s="46">
        <f t="shared" si="3"/>
        <v>0</v>
      </c>
      <c r="P32" s="47">
        <f t="shared" si="6"/>
        <v>0</v>
      </c>
    </row>
    <row r="33" spans="1:16" ht="13.5" customHeight="1" x14ac:dyDescent="0.2">
      <c r="A33" s="36">
        <v>18</v>
      </c>
      <c r="B33" s="100" t="s">
        <v>177</v>
      </c>
      <c r="C33" s="92" t="s">
        <v>178</v>
      </c>
      <c r="D33" s="23" t="s">
        <v>72</v>
      </c>
      <c r="E33" s="64">
        <v>16</v>
      </c>
      <c r="F33" s="65"/>
      <c r="G33" s="62"/>
      <c r="H33" s="46">
        <f t="shared" si="4"/>
        <v>0</v>
      </c>
      <c r="I33" s="62"/>
      <c r="J33" s="62"/>
      <c r="K33" s="47">
        <f t="shared" si="5"/>
        <v>0</v>
      </c>
      <c r="L33" s="48">
        <f t="shared" si="0"/>
        <v>0</v>
      </c>
      <c r="M33" s="46">
        <f t="shared" si="1"/>
        <v>0</v>
      </c>
      <c r="N33" s="46">
        <f t="shared" si="2"/>
        <v>0</v>
      </c>
      <c r="O33" s="46">
        <f t="shared" si="3"/>
        <v>0</v>
      </c>
      <c r="P33" s="47">
        <f t="shared" si="6"/>
        <v>0</v>
      </c>
    </row>
    <row r="34" spans="1:16" ht="13.5" customHeight="1" x14ac:dyDescent="0.2">
      <c r="A34" s="36">
        <v>19</v>
      </c>
      <c r="B34" s="100"/>
      <c r="C34" s="92" t="s">
        <v>179</v>
      </c>
      <c r="D34" s="23" t="s">
        <v>58</v>
      </c>
      <c r="E34" s="64">
        <f>E39</f>
        <v>30</v>
      </c>
      <c r="F34" s="65"/>
      <c r="G34" s="62"/>
      <c r="H34" s="46">
        <f t="shared" si="4"/>
        <v>0</v>
      </c>
      <c r="I34" s="62"/>
      <c r="J34" s="62"/>
      <c r="K34" s="47">
        <f t="shared" si="5"/>
        <v>0</v>
      </c>
      <c r="L34" s="48">
        <f t="shared" si="0"/>
        <v>0</v>
      </c>
      <c r="M34" s="46">
        <f t="shared" si="1"/>
        <v>0</v>
      </c>
      <c r="N34" s="46">
        <f t="shared" si="2"/>
        <v>0</v>
      </c>
      <c r="O34" s="46">
        <f t="shared" si="3"/>
        <v>0</v>
      </c>
      <c r="P34" s="47">
        <f t="shared" si="6"/>
        <v>0</v>
      </c>
    </row>
    <row r="35" spans="1:16" ht="13.5" customHeight="1" x14ac:dyDescent="0.2">
      <c r="A35" s="36">
        <v>20</v>
      </c>
      <c r="B35" s="100"/>
      <c r="C35" s="92" t="s">
        <v>180</v>
      </c>
      <c r="D35" s="23" t="s">
        <v>72</v>
      </c>
      <c r="E35" s="64">
        <v>1</v>
      </c>
      <c r="F35" s="65"/>
      <c r="G35" s="62"/>
      <c r="H35" s="46">
        <f t="shared" si="4"/>
        <v>0</v>
      </c>
      <c r="I35" s="62"/>
      <c r="J35" s="62"/>
      <c r="K35" s="47">
        <f t="shared" si="5"/>
        <v>0</v>
      </c>
      <c r="L35" s="48">
        <f t="shared" si="0"/>
        <v>0</v>
      </c>
      <c r="M35" s="46">
        <f t="shared" si="1"/>
        <v>0</v>
      </c>
      <c r="N35" s="46">
        <f t="shared" si="2"/>
        <v>0</v>
      </c>
      <c r="O35" s="46">
        <f t="shared" si="3"/>
        <v>0</v>
      </c>
      <c r="P35" s="47">
        <f t="shared" si="6"/>
        <v>0</v>
      </c>
    </row>
    <row r="36" spans="1:16" ht="45.75" customHeight="1" x14ac:dyDescent="0.2">
      <c r="A36" s="36">
        <v>21</v>
      </c>
      <c r="B36" s="100" t="s">
        <v>181</v>
      </c>
      <c r="C36" s="92" t="s">
        <v>182</v>
      </c>
      <c r="D36" s="23" t="s">
        <v>72</v>
      </c>
      <c r="E36" s="64">
        <v>8</v>
      </c>
      <c r="F36" s="65"/>
      <c r="G36" s="62"/>
      <c r="H36" s="46">
        <f t="shared" si="4"/>
        <v>0</v>
      </c>
      <c r="I36" s="62"/>
      <c r="J36" s="62"/>
      <c r="K36" s="47">
        <f t="shared" si="5"/>
        <v>0</v>
      </c>
      <c r="L36" s="48">
        <f t="shared" si="0"/>
        <v>0</v>
      </c>
      <c r="M36" s="46">
        <f t="shared" si="1"/>
        <v>0</v>
      </c>
      <c r="N36" s="46">
        <f t="shared" si="2"/>
        <v>0</v>
      </c>
      <c r="O36" s="46">
        <f t="shared" si="3"/>
        <v>0</v>
      </c>
      <c r="P36" s="47">
        <f t="shared" si="6"/>
        <v>0</v>
      </c>
    </row>
    <row r="37" spans="1:16" ht="48" customHeight="1" x14ac:dyDescent="0.2">
      <c r="A37" s="36">
        <v>22</v>
      </c>
      <c r="B37" s="100" t="s">
        <v>181</v>
      </c>
      <c r="C37" s="92" t="s">
        <v>183</v>
      </c>
      <c r="D37" s="23" t="s">
        <v>72</v>
      </c>
      <c r="E37" s="64">
        <v>8</v>
      </c>
      <c r="F37" s="65"/>
      <c r="G37" s="62"/>
      <c r="H37" s="46">
        <f t="shared" si="4"/>
        <v>0</v>
      </c>
      <c r="I37" s="62"/>
      <c r="J37" s="62"/>
      <c r="K37" s="47">
        <f t="shared" si="5"/>
        <v>0</v>
      </c>
      <c r="L37" s="48">
        <f t="shared" si="0"/>
        <v>0</v>
      </c>
      <c r="M37" s="46">
        <f t="shared" si="1"/>
        <v>0</v>
      </c>
      <c r="N37" s="46">
        <f t="shared" si="2"/>
        <v>0</v>
      </c>
      <c r="O37" s="46">
        <f t="shared" si="3"/>
        <v>0</v>
      </c>
      <c r="P37" s="47">
        <f t="shared" si="6"/>
        <v>0</v>
      </c>
    </row>
    <row r="38" spans="1:16" ht="47.25" customHeight="1" x14ac:dyDescent="0.2">
      <c r="A38" s="36">
        <v>23</v>
      </c>
      <c r="B38" s="100" t="s">
        <v>184</v>
      </c>
      <c r="C38" s="92" t="s">
        <v>185</v>
      </c>
      <c r="D38" s="23" t="s">
        <v>72</v>
      </c>
      <c r="E38" s="64">
        <v>1</v>
      </c>
      <c r="F38" s="65"/>
      <c r="G38" s="62"/>
      <c r="H38" s="46">
        <f t="shared" si="4"/>
        <v>0</v>
      </c>
      <c r="I38" s="62"/>
      <c r="J38" s="62"/>
      <c r="K38" s="47">
        <f t="shared" si="5"/>
        <v>0</v>
      </c>
      <c r="L38" s="48">
        <f t="shared" si="0"/>
        <v>0</v>
      </c>
      <c r="M38" s="46">
        <f t="shared" si="1"/>
        <v>0</v>
      </c>
      <c r="N38" s="46">
        <f t="shared" si="2"/>
        <v>0</v>
      </c>
      <c r="O38" s="46">
        <f t="shared" si="3"/>
        <v>0</v>
      </c>
      <c r="P38" s="47">
        <f t="shared" si="6"/>
        <v>0</v>
      </c>
    </row>
    <row r="39" spans="1:16" ht="21.75" customHeight="1" x14ac:dyDescent="0.2">
      <c r="A39" s="36">
        <v>24</v>
      </c>
      <c r="B39" s="100"/>
      <c r="C39" s="92" t="s">
        <v>186</v>
      </c>
      <c r="D39" s="23" t="s">
        <v>58</v>
      </c>
      <c r="E39" s="64">
        <v>30</v>
      </c>
      <c r="F39" s="65"/>
      <c r="G39" s="62"/>
      <c r="H39" s="46">
        <f t="shared" si="4"/>
        <v>0</v>
      </c>
      <c r="I39" s="62"/>
      <c r="J39" s="62"/>
      <c r="K39" s="47">
        <f t="shared" si="5"/>
        <v>0</v>
      </c>
      <c r="L39" s="48">
        <f t="shared" si="0"/>
        <v>0</v>
      </c>
      <c r="M39" s="46">
        <f t="shared" si="1"/>
        <v>0</v>
      </c>
      <c r="N39" s="46">
        <f t="shared" si="2"/>
        <v>0</v>
      </c>
      <c r="O39" s="46">
        <f t="shared" si="3"/>
        <v>0</v>
      </c>
      <c r="P39" s="47">
        <f t="shared" si="6"/>
        <v>0</v>
      </c>
    </row>
    <row r="40" spans="1:16" ht="13.5" customHeight="1" x14ac:dyDescent="0.2">
      <c r="A40" s="36">
        <v>25</v>
      </c>
      <c r="B40" s="100"/>
      <c r="C40" s="92" t="s">
        <v>187</v>
      </c>
      <c r="D40" s="23" t="s">
        <v>58</v>
      </c>
      <c r="E40" s="64">
        <v>110.00000000000001</v>
      </c>
      <c r="F40" s="65"/>
      <c r="G40" s="62"/>
      <c r="H40" s="46">
        <f t="shared" si="4"/>
        <v>0</v>
      </c>
      <c r="I40" s="62"/>
      <c r="J40" s="62"/>
      <c r="K40" s="47">
        <f t="shared" si="5"/>
        <v>0</v>
      </c>
      <c r="L40" s="48">
        <f t="shared" si="0"/>
        <v>0</v>
      </c>
      <c r="M40" s="46">
        <f t="shared" si="1"/>
        <v>0</v>
      </c>
      <c r="N40" s="46">
        <f t="shared" si="2"/>
        <v>0</v>
      </c>
      <c r="O40" s="46">
        <f t="shared" si="3"/>
        <v>0</v>
      </c>
      <c r="P40" s="47">
        <f t="shared" si="6"/>
        <v>0</v>
      </c>
    </row>
    <row r="41" spans="1:16" ht="13.5" customHeight="1" x14ac:dyDescent="0.2">
      <c r="A41" s="36">
        <v>26</v>
      </c>
      <c r="B41" s="100"/>
      <c r="C41" s="92" t="s">
        <v>573</v>
      </c>
      <c r="D41" s="23" t="s">
        <v>72</v>
      </c>
      <c r="E41" s="64">
        <v>1</v>
      </c>
      <c r="F41" s="65"/>
      <c r="G41" s="62"/>
      <c r="H41" s="46"/>
      <c r="I41" s="62"/>
      <c r="J41" s="62"/>
      <c r="K41" s="47"/>
      <c r="L41" s="48"/>
      <c r="M41" s="46"/>
      <c r="N41" s="46"/>
      <c r="O41" s="46"/>
      <c r="P41" s="47"/>
    </row>
    <row r="42" spans="1:16" ht="22.5" customHeight="1" x14ac:dyDescent="0.2">
      <c r="A42" s="36">
        <v>27</v>
      </c>
      <c r="B42" s="100" t="s">
        <v>184</v>
      </c>
      <c r="C42" s="92" t="s">
        <v>574</v>
      </c>
      <c r="D42" s="23" t="s">
        <v>72</v>
      </c>
      <c r="E42" s="64">
        <v>1</v>
      </c>
      <c r="F42" s="65"/>
      <c r="G42" s="62"/>
      <c r="H42" s="46"/>
      <c r="I42" s="62"/>
      <c r="J42" s="62"/>
      <c r="K42" s="47"/>
      <c r="L42" s="48"/>
      <c r="M42" s="46"/>
      <c r="N42" s="46"/>
      <c r="O42" s="46"/>
      <c r="P42" s="47"/>
    </row>
    <row r="43" spans="1:16" ht="13.5" customHeight="1" x14ac:dyDescent="0.2">
      <c r="A43" s="36"/>
      <c r="B43" s="100"/>
      <c r="C43" s="96" t="s">
        <v>188</v>
      </c>
      <c r="D43" s="23"/>
      <c r="E43" s="64"/>
      <c r="F43" s="65"/>
      <c r="G43" s="62"/>
      <c r="H43" s="46">
        <f t="shared" si="4"/>
        <v>0</v>
      </c>
      <c r="I43" s="62"/>
      <c r="J43" s="62"/>
      <c r="K43" s="47">
        <f t="shared" si="5"/>
        <v>0</v>
      </c>
      <c r="L43" s="48">
        <f>ROUND(E43*F43,2)</f>
        <v>0</v>
      </c>
      <c r="M43" s="46">
        <f>ROUND(H43*E43,2)</f>
        <v>0</v>
      </c>
      <c r="N43" s="46">
        <f>ROUND(I43*E43,2)</f>
        <v>0</v>
      </c>
      <c r="O43" s="46">
        <f>ROUND(J43*E43,2)</f>
        <v>0</v>
      </c>
      <c r="P43" s="47">
        <f t="shared" si="6"/>
        <v>0</v>
      </c>
    </row>
    <row r="44" spans="1:16" ht="13.5" customHeight="1" x14ac:dyDescent="0.2">
      <c r="A44" s="36">
        <v>28</v>
      </c>
      <c r="B44" s="100" t="s">
        <v>189</v>
      </c>
      <c r="C44" s="92" t="s">
        <v>190</v>
      </c>
      <c r="D44" s="23" t="s">
        <v>151</v>
      </c>
      <c r="E44" s="64">
        <v>16</v>
      </c>
      <c r="F44" s="65"/>
      <c r="G44" s="62"/>
      <c r="H44" s="46">
        <f t="shared" si="4"/>
        <v>0</v>
      </c>
      <c r="I44" s="62"/>
      <c r="J44" s="62"/>
      <c r="K44" s="47">
        <f t="shared" si="5"/>
        <v>0</v>
      </c>
      <c r="L44" s="48">
        <f>ROUND(E44*F44,2)</f>
        <v>0</v>
      </c>
      <c r="M44" s="46">
        <f>ROUND(H44*E44,2)</f>
        <v>0</v>
      </c>
      <c r="N44" s="46">
        <f>ROUND(I44*E44,2)</f>
        <v>0</v>
      </c>
      <c r="O44" s="46">
        <f>ROUND(J44*E44,2)</f>
        <v>0</v>
      </c>
      <c r="P44" s="47">
        <f t="shared" si="6"/>
        <v>0</v>
      </c>
    </row>
    <row r="45" spans="1:16" ht="13.5" customHeight="1" thickBot="1" x14ac:dyDescent="0.25">
      <c r="A45" s="36">
        <v>29</v>
      </c>
      <c r="B45" s="100" t="s">
        <v>189</v>
      </c>
      <c r="C45" s="92" t="s">
        <v>191</v>
      </c>
      <c r="D45" s="23" t="s">
        <v>151</v>
      </c>
      <c r="E45" s="64">
        <v>16</v>
      </c>
      <c r="F45" s="65"/>
      <c r="G45" s="62"/>
      <c r="H45" s="46">
        <f t="shared" si="4"/>
        <v>0</v>
      </c>
      <c r="I45" s="62"/>
      <c r="J45" s="62"/>
      <c r="K45" s="47">
        <f t="shared" si="5"/>
        <v>0</v>
      </c>
      <c r="L45" s="48">
        <f>ROUND(E45*F45,2)</f>
        <v>0</v>
      </c>
      <c r="M45" s="46">
        <f>ROUND(H45*E45,2)</f>
        <v>0</v>
      </c>
      <c r="N45" s="46">
        <f>ROUND(I45*E45,2)</f>
        <v>0</v>
      </c>
      <c r="O45" s="46">
        <f>ROUND(J45*E45,2)</f>
        <v>0</v>
      </c>
      <c r="P45" s="47">
        <f t="shared" si="6"/>
        <v>0</v>
      </c>
    </row>
    <row r="46" spans="1:16" ht="12" thickBot="1" x14ac:dyDescent="0.25">
      <c r="A46" s="229" t="s">
        <v>575</v>
      </c>
      <c r="B46" s="230"/>
      <c r="C46" s="230"/>
      <c r="D46" s="230"/>
      <c r="E46" s="230"/>
      <c r="F46" s="230"/>
      <c r="G46" s="230"/>
      <c r="H46" s="230"/>
      <c r="I46" s="230"/>
      <c r="J46" s="230"/>
      <c r="K46" s="231"/>
      <c r="L46" s="66">
        <f>SUM(L14:L45)</f>
        <v>0</v>
      </c>
      <c r="M46" s="67">
        <f>SUM(M14:M45)</f>
        <v>0</v>
      </c>
      <c r="N46" s="67">
        <f>SUM(N14:N45)</f>
        <v>0</v>
      </c>
      <c r="O46" s="67">
        <f>SUM(O14:O45)</f>
        <v>0</v>
      </c>
      <c r="P46" s="68">
        <f>SUM(P14:P45)</f>
        <v>0</v>
      </c>
    </row>
    <row r="47" spans="1:16" x14ac:dyDescent="0.2">
      <c r="A47" s="15"/>
      <c r="B47" s="15"/>
      <c r="C47" s="15"/>
      <c r="D47" s="15"/>
      <c r="E47" s="15"/>
      <c r="F47" s="15"/>
      <c r="G47" s="15"/>
      <c r="H47" s="15"/>
      <c r="I47" s="15"/>
      <c r="J47" s="15"/>
      <c r="K47" s="15"/>
      <c r="L47" s="15"/>
      <c r="M47" s="15"/>
      <c r="N47" s="15"/>
      <c r="O47" s="15"/>
      <c r="P47" s="15"/>
    </row>
    <row r="48" spans="1:16" x14ac:dyDescent="0.2">
      <c r="A48" s="15"/>
      <c r="B48" s="15"/>
      <c r="C48" s="15"/>
      <c r="D48" s="15"/>
      <c r="E48" s="15"/>
      <c r="F48" s="15"/>
      <c r="G48" s="15"/>
      <c r="H48" s="15"/>
      <c r="I48" s="15"/>
      <c r="J48" s="15"/>
      <c r="K48" s="15"/>
      <c r="L48" s="15"/>
      <c r="M48" s="15"/>
      <c r="N48" s="15"/>
      <c r="O48" s="15"/>
      <c r="P48" s="15"/>
    </row>
    <row r="49" spans="1:16" x14ac:dyDescent="0.2">
      <c r="A49" s="1" t="s">
        <v>14</v>
      </c>
      <c r="B49" s="15"/>
      <c r="C49" s="223">
        <f>'Kops a'!C38:H38</f>
        <v>0</v>
      </c>
      <c r="D49" s="223"/>
      <c r="E49" s="223"/>
      <c r="F49" s="223"/>
      <c r="G49" s="223"/>
      <c r="H49" s="223"/>
      <c r="I49" s="15"/>
      <c r="J49" s="15"/>
      <c r="K49" s="15"/>
      <c r="L49" s="15"/>
      <c r="M49" s="15"/>
      <c r="N49" s="15"/>
      <c r="O49" s="15"/>
      <c r="P49" s="15"/>
    </row>
    <row r="50" spans="1:16" x14ac:dyDescent="0.2">
      <c r="A50" s="15"/>
      <c r="B50" s="15"/>
      <c r="C50" s="168" t="s">
        <v>15</v>
      </c>
      <c r="D50" s="168"/>
      <c r="E50" s="168"/>
      <c r="F50" s="168"/>
      <c r="G50" s="168"/>
      <c r="H50" s="168"/>
      <c r="I50" s="15"/>
      <c r="J50" s="15"/>
      <c r="K50" s="15"/>
      <c r="L50" s="15"/>
      <c r="M50" s="15"/>
      <c r="N50" s="15"/>
      <c r="O50" s="15"/>
      <c r="P50" s="15"/>
    </row>
    <row r="51" spans="1:16" x14ac:dyDescent="0.2">
      <c r="A51" s="15"/>
      <c r="B51" s="15"/>
      <c r="C51" s="15"/>
      <c r="D51" s="15"/>
      <c r="E51" s="15"/>
      <c r="F51" s="15"/>
      <c r="G51" s="15"/>
      <c r="H51" s="15"/>
      <c r="I51" s="15"/>
      <c r="J51" s="15"/>
      <c r="K51" s="15"/>
      <c r="L51" s="15"/>
      <c r="M51" s="15"/>
      <c r="N51" s="15"/>
      <c r="O51" s="15"/>
      <c r="P51" s="15"/>
    </row>
    <row r="52" spans="1:16" x14ac:dyDescent="0.2">
      <c r="A52" s="81" t="str">
        <f>'Kops a'!A41</f>
        <v>Tāme sastādīta 20__. gada __. _________</v>
      </c>
      <c r="B52" s="82"/>
      <c r="C52" s="82"/>
      <c r="D52" s="82"/>
      <c r="E52" s="15"/>
      <c r="F52" s="15"/>
      <c r="G52" s="15"/>
      <c r="H52" s="15"/>
      <c r="I52" s="15"/>
      <c r="J52" s="15"/>
      <c r="K52" s="15"/>
      <c r="L52" s="15"/>
      <c r="M52" s="15"/>
      <c r="N52" s="15"/>
      <c r="O52" s="15"/>
      <c r="P52" s="15"/>
    </row>
    <row r="53" spans="1:16" x14ac:dyDescent="0.2">
      <c r="A53" s="15"/>
      <c r="B53" s="15"/>
      <c r="C53" s="15"/>
      <c r="D53" s="15"/>
      <c r="E53" s="15"/>
      <c r="F53" s="15"/>
      <c r="G53" s="15"/>
      <c r="H53" s="15"/>
      <c r="I53" s="15"/>
      <c r="J53" s="15"/>
      <c r="K53" s="15"/>
      <c r="L53" s="15"/>
      <c r="M53" s="15"/>
      <c r="N53" s="15"/>
      <c r="O53" s="15"/>
      <c r="P53" s="15"/>
    </row>
    <row r="54" spans="1:16" x14ac:dyDescent="0.2">
      <c r="A54" s="1" t="s">
        <v>38</v>
      </c>
      <c r="B54" s="15"/>
      <c r="C54" s="223">
        <f>'Kops a'!C43:H43</f>
        <v>0</v>
      </c>
      <c r="D54" s="223"/>
      <c r="E54" s="223"/>
      <c r="F54" s="223"/>
      <c r="G54" s="223"/>
      <c r="H54" s="223"/>
      <c r="I54" s="15"/>
      <c r="J54" s="15"/>
      <c r="K54" s="15"/>
      <c r="L54" s="15"/>
      <c r="M54" s="15"/>
      <c r="N54" s="15"/>
      <c r="O54" s="15"/>
      <c r="P54" s="15"/>
    </row>
    <row r="55" spans="1:16" x14ac:dyDescent="0.2">
      <c r="A55" s="15"/>
      <c r="B55" s="15"/>
      <c r="C55" s="168" t="s">
        <v>15</v>
      </c>
      <c r="D55" s="168"/>
      <c r="E55" s="168"/>
      <c r="F55" s="168"/>
      <c r="G55" s="168"/>
      <c r="H55" s="168"/>
      <c r="I55" s="15"/>
      <c r="J55" s="15"/>
      <c r="K55" s="15"/>
      <c r="L55" s="15"/>
      <c r="M55" s="15"/>
      <c r="N55" s="15"/>
      <c r="O55" s="15"/>
      <c r="P55" s="15"/>
    </row>
    <row r="56" spans="1:16" x14ac:dyDescent="0.2">
      <c r="A56" s="15"/>
      <c r="B56" s="15"/>
      <c r="C56" s="15"/>
      <c r="D56" s="15"/>
      <c r="E56" s="15"/>
      <c r="F56" s="15"/>
      <c r="G56" s="15"/>
      <c r="H56" s="15"/>
      <c r="I56" s="15"/>
      <c r="J56" s="15"/>
      <c r="K56" s="15"/>
      <c r="L56" s="15"/>
      <c r="M56" s="15"/>
      <c r="N56" s="15"/>
      <c r="O56" s="15"/>
      <c r="P56" s="15"/>
    </row>
    <row r="57" spans="1:16" x14ac:dyDescent="0.2">
      <c r="A57" s="81" t="s">
        <v>55</v>
      </c>
      <c r="B57" s="82"/>
      <c r="C57" s="86">
        <f>'Kops a'!C46</f>
        <v>0</v>
      </c>
      <c r="D57" s="49"/>
      <c r="E57" s="15"/>
      <c r="F57" s="15"/>
      <c r="G57" s="15"/>
      <c r="H57" s="15"/>
      <c r="I57" s="15"/>
      <c r="J57" s="15"/>
      <c r="K57" s="15"/>
      <c r="L57" s="15"/>
      <c r="M57" s="15"/>
      <c r="N57" s="15"/>
      <c r="O57" s="15"/>
      <c r="P57" s="15"/>
    </row>
    <row r="58" spans="1:16" x14ac:dyDescent="0.2">
      <c r="A58" s="15"/>
      <c r="B58" s="15"/>
      <c r="C58" s="15"/>
      <c r="D58" s="15"/>
      <c r="E58" s="15"/>
      <c r="F58" s="15"/>
      <c r="G58" s="15"/>
      <c r="H58" s="15"/>
      <c r="I58" s="15"/>
      <c r="J58" s="15"/>
      <c r="K58" s="15"/>
      <c r="L58" s="15"/>
      <c r="M58" s="15"/>
      <c r="N58" s="15"/>
      <c r="O58" s="15"/>
      <c r="P58" s="15"/>
    </row>
  </sheetData>
  <mergeCells count="22">
    <mergeCell ref="C2:I2"/>
    <mergeCell ref="C3:I3"/>
    <mergeCell ref="D5:L5"/>
    <mergeCell ref="D6:L6"/>
    <mergeCell ref="D7:L7"/>
    <mergeCell ref="N9:O9"/>
    <mergeCell ref="A12:A13"/>
    <mergeCell ref="B12:B13"/>
    <mergeCell ref="C12:C13"/>
    <mergeCell ref="D12:D13"/>
    <mergeCell ref="E12:E13"/>
    <mergeCell ref="L12:P12"/>
    <mergeCell ref="C55:H55"/>
    <mergeCell ref="C4:I4"/>
    <mergeCell ref="F12:K12"/>
    <mergeCell ref="A9:F9"/>
    <mergeCell ref="J9:M9"/>
    <mergeCell ref="D8:L8"/>
    <mergeCell ref="A46:K46"/>
    <mergeCell ref="C49:H49"/>
    <mergeCell ref="C50:H50"/>
    <mergeCell ref="C54:H54"/>
  </mergeCells>
  <conditionalFormatting sqref="N9:O9 K43:P44 H43:H44 D5:L8 C54:H54 C49:H49">
    <cfRule type="cellIs" dxfId="191" priority="43" operator="equal">
      <formula>0</formula>
    </cfRule>
  </conditionalFormatting>
  <conditionalFormatting sqref="A9:F9">
    <cfRule type="containsText" dxfId="190" priority="41"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4:I4">
    <cfRule type="cellIs" dxfId="189" priority="40" operator="equal">
      <formula>0</formula>
    </cfRule>
  </conditionalFormatting>
  <conditionalFormatting sqref="O10">
    <cfRule type="cellIs" dxfId="188" priority="39" operator="equal">
      <formula>"20__. gada __. _________"</formula>
    </cfRule>
  </conditionalFormatting>
  <conditionalFormatting sqref="A46:K46">
    <cfRule type="containsText" dxfId="187" priority="38" operator="containsText" text="Tiešās izmaksas kopā, t. sk. darba devēja sociālais nodoklis __.__% ">
      <formula>NOT(ISERROR(SEARCH("Tiešās izmaksas kopā, t. sk. darba devēja sociālais nodoklis __.__% ",A46)))</formula>
    </cfRule>
  </conditionalFormatting>
  <conditionalFormatting sqref="L46:P46">
    <cfRule type="cellIs" dxfId="186" priority="33" operator="equal">
      <formula>0</formula>
    </cfRule>
  </conditionalFormatting>
  <conditionalFormatting sqref="P10">
    <cfRule type="cellIs" dxfId="185" priority="25" operator="equal">
      <formula>"20__. gada __. _________"</formula>
    </cfRule>
  </conditionalFormatting>
  <conditionalFormatting sqref="I43:J44 C54:H54 A43:G44 C49:H49 D45:G45 D14:G42">
    <cfRule type="cellIs" dxfId="184" priority="22" operator="equal">
      <formula>0</formula>
    </cfRule>
  </conditionalFormatting>
  <conditionalFormatting sqref="C57">
    <cfRule type="cellIs" dxfId="183" priority="20" operator="equal">
      <formula>0</formula>
    </cfRule>
  </conditionalFormatting>
  <conditionalFormatting sqref="D1">
    <cfRule type="cellIs" dxfId="182" priority="19" operator="equal">
      <formula>0</formula>
    </cfRule>
  </conditionalFormatting>
  <conditionalFormatting sqref="A45:B45 I45:J45">
    <cfRule type="cellIs" dxfId="181" priority="9" operator="equal">
      <formula>0</formula>
    </cfRule>
  </conditionalFormatting>
  <conditionalFormatting sqref="H45 K45:P45">
    <cfRule type="cellIs" dxfId="180" priority="8" operator="equal">
      <formula>0</formula>
    </cfRule>
  </conditionalFormatting>
  <conditionalFormatting sqref="C45">
    <cfRule type="cellIs" dxfId="179" priority="7" operator="equal">
      <formula>0</formula>
    </cfRule>
  </conditionalFormatting>
  <conditionalFormatting sqref="I14:J40 A14:B40">
    <cfRule type="cellIs" dxfId="178" priority="6" operator="equal">
      <formula>0</formula>
    </cfRule>
  </conditionalFormatting>
  <conditionalFormatting sqref="H14:H40 K14:P40">
    <cfRule type="cellIs" dxfId="177" priority="5" operator="equal">
      <formula>0</formula>
    </cfRule>
  </conditionalFormatting>
  <conditionalFormatting sqref="C14:C40">
    <cfRule type="cellIs" dxfId="176" priority="4" operator="equal">
      <formula>0</formula>
    </cfRule>
  </conditionalFormatting>
  <conditionalFormatting sqref="I41:J42 A41:B42">
    <cfRule type="cellIs" dxfId="175" priority="3" operator="equal">
      <formula>0</formula>
    </cfRule>
  </conditionalFormatting>
  <conditionalFormatting sqref="H41:H42 K41:P42">
    <cfRule type="cellIs" dxfId="174" priority="2" operator="equal">
      <formula>0</formula>
    </cfRule>
  </conditionalFormatting>
  <conditionalFormatting sqref="C41:C42">
    <cfRule type="cellIs" dxfId="173" priority="1" operator="equal">
      <formula>0</formula>
    </cfRule>
  </conditionalFormatting>
  <pageMargins left="0.7" right="0.7" top="0.75" bottom="0.75" header="0.3" footer="0.3"/>
  <pageSetup paperSize="9" scale="88"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24" operator="containsText" id="{0B610FE1-6F17-46AF-982B-27B20E80701D}">
            <xm:f>NOT(ISERROR(SEARCH("Tāme sastādīta ____. gada ___. ______________",A52)))</xm:f>
            <xm:f>"Tāme sastādīta ____. gada ___. ______________"</xm:f>
            <x14:dxf>
              <font>
                <color auto="1"/>
              </font>
              <fill>
                <patternFill>
                  <bgColor rgb="FFC6EFCE"/>
                </patternFill>
              </fill>
            </x14:dxf>
          </x14:cfRule>
          <xm:sqref>A52</xm:sqref>
        </x14:conditionalFormatting>
        <x14:conditionalFormatting xmlns:xm="http://schemas.microsoft.com/office/excel/2006/main">
          <x14:cfRule type="containsText" priority="23" operator="containsText" id="{F3EAEDA8-031E-4BF8-B71A-4A6D64C3BFEB}">
            <xm:f>NOT(ISERROR(SEARCH("Sertifikāta Nr. _________________________________",A57)))</xm:f>
            <xm:f>"Sertifikāta Nr. _________________________________"</xm:f>
            <x14:dxf>
              <font>
                <color auto="1"/>
              </font>
              <fill>
                <patternFill>
                  <bgColor rgb="FFC6EFCE"/>
                </patternFill>
              </fill>
            </x14:dxf>
          </x14:cfRule>
          <xm:sqref>A57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P61"/>
  <sheetViews>
    <sheetView tabSelected="1" topLeftCell="A27" zoomScaleNormal="100" zoomScaleSheetLayoutView="100" workbookViewId="0">
      <selection activeCell="K59" sqref="K58:K59"/>
    </sheetView>
  </sheetViews>
  <sheetFormatPr defaultRowHeight="11.25" x14ac:dyDescent="0.2"/>
  <cols>
    <col min="1" max="1" width="4.5703125" style="1" customWidth="1"/>
    <col min="2" max="2" width="11.85546875" style="1" customWidth="1"/>
    <col min="3" max="3" width="54.1406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1"/>
      <c r="B1" s="21"/>
      <c r="C1" s="25" t="s">
        <v>39</v>
      </c>
      <c r="D1" s="50" t="str">
        <f>'Kops a'!A21</f>
        <v>6a</v>
      </c>
      <c r="E1" s="21"/>
      <c r="F1" s="21"/>
      <c r="G1" s="21"/>
      <c r="H1" s="21"/>
      <c r="I1" s="21"/>
      <c r="J1" s="21"/>
      <c r="N1" s="24"/>
      <c r="O1" s="25"/>
      <c r="P1" s="26"/>
    </row>
    <row r="2" spans="1:16" x14ac:dyDescent="0.2">
      <c r="A2" s="27"/>
      <c r="B2" s="27"/>
      <c r="C2" s="232" t="s">
        <v>567</v>
      </c>
      <c r="D2" s="232"/>
      <c r="E2" s="232"/>
      <c r="F2" s="232"/>
      <c r="G2" s="232"/>
      <c r="H2" s="232"/>
      <c r="I2" s="232"/>
      <c r="J2" s="27"/>
    </row>
    <row r="3" spans="1:16" x14ac:dyDescent="0.2">
      <c r="A3" s="28"/>
      <c r="B3" s="28"/>
      <c r="C3" s="212" t="s">
        <v>18</v>
      </c>
      <c r="D3" s="212"/>
      <c r="E3" s="212"/>
      <c r="F3" s="212"/>
      <c r="G3" s="212"/>
      <c r="H3" s="212"/>
      <c r="I3" s="212"/>
      <c r="J3" s="28"/>
    </row>
    <row r="4" spans="1:16" x14ac:dyDescent="0.2">
      <c r="A4" s="28"/>
      <c r="B4" s="28"/>
      <c r="C4" s="233" t="s">
        <v>53</v>
      </c>
      <c r="D4" s="233"/>
      <c r="E4" s="233"/>
      <c r="F4" s="233"/>
      <c r="G4" s="233"/>
      <c r="H4" s="233"/>
      <c r="I4" s="233"/>
      <c r="J4" s="28"/>
    </row>
    <row r="5" spans="1:16" x14ac:dyDescent="0.2">
      <c r="A5" s="21"/>
      <c r="B5" s="21"/>
      <c r="C5" s="25" t="s">
        <v>5</v>
      </c>
      <c r="D5" s="246" t="str">
        <f>'Kops a'!D7</f>
        <v>Daudzdzīvokļu dzīvojamā māja</v>
      </c>
      <c r="E5" s="246"/>
      <c r="F5" s="246"/>
      <c r="G5" s="246"/>
      <c r="H5" s="246"/>
      <c r="I5" s="246"/>
      <c r="J5" s="246"/>
      <c r="K5" s="246"/>
      <c r="L5" s="246"/>
      <c r="M5" s="15"/>
      <c r="N5" s="15"/>
      <c r="O5" s="15"/>
      <c r="P5" s="15"/>
    </row>
    <row r="6" spans="1:16" x14ac:dyDescent="0.2">
      <c r="A6" s="21"/>
      <c r="B6" s="21"/>
      <c r="C6" s="25" t="s">
        <v>6</v>
      </c>
      <c r="D6" s="246" t="str">
        <f>'Kops a'!D8</f>
        <v>Daudzdzīvokļu dzīvojamās mājas vienkāršotās atjaunošanas apliecinājuma karte</v>
      </c>
      <c r="E6" s="246"/>
      <c r="F6" s="246"/>
      <c r="G6" s="246"/>
      <c r="H6" s="246"/>
      <c r="I6" s="246"/>
      <c r="J6" s="246"/>
      <c r="K6" s="246"/>
      <c r="L6" s="246"/>
      <c r="M6" s="15"/>
      <c r="N6" s="15"/>
      <c r="O6" s="15"/>
      <c r="P6" s="15"/>
    </row>
    <row r="7" spans="1:16" x14ac:dyDescent="0.2">
      <c r="A7" s="21"/>
      <c r="B7" s="21"/>
      <c r="C7" s="25" t="s">
        <v>7</v>
      </c>
      <c r="D7" s="246" t="str">
        <f>'Kops a'!D9</f>
        <v>Enkmaņa iela 1, Valmiera</v>
      </c>
      <c r="E7" s="246"/>
      <c r="F7" s="246"/>
      <c r="G7" s="246"/>
      <c r="H7" s="246"/>
      <c r="I7" s="246"/>
      <c r="J7" s="246"/>
      <c r="K7" s="246"/>
      <c r="L7" s="246"/>
      <c r="M7" s="15"/>
      <c r="N7" s="15"/>
      <c r="O7" s="15"/>
      <c r="P7" s="15"/>
    </row>
    <row r="8" spans="1:16" x14ac:dyDescent="0.2">
      <c r="A8" s="21"/>
      <c r="B8" s="21"/>
      <c r="C8" s="4" t="s">
        <v>21</v>
      </c>
      <c r="D8" s="246">
        <f>'Kops a'!D10</f>
        <v>0</v>
      </c>
      <c r="E8" s="246"/>
      <c r="F8" s="246"/>
      <c r="G8" s="246"/>
      <c r="H8" s="246"/>
      <c r="I8" s="246"/>
      <c r="J8" s="246"/>
      <c r="K8" s="246"/>
      <c r="L8" s="246"/>
      <c r="M8" s="15"/>
      <c r="N8" s="15"/>
      <c r="O8" s="15"/>
      <c r="P8" s="15"/>
    </row>
    <row r="9" spans="1:16" ht="11.25" customHeight="1" x14ac:dyDescent="0.2">
      <c r="A9" s="234" t="s">
        <v>629</v>
      </c>
      <c r="B9" s="234"/>
      <c r="C9" s="234"/>
      <c r="D9" s="234"/>
      <c r="E9" s="234"/>
      <c r="F9" s="234"/>
      <c r="G9" s="29"/>
      <c r="H9" s="29"/>
      <c r="I9" s="29"/>
      <c r="J9" s="238" t="s">
        <v>40</v>
      </c>
      <c r="K9" s="238"/>
      <c r="L9" s="238"/>
      <c r="M9" s="238"/>
      <c r="N9" s="245">
        <f>P49</f>
        <v>0</v>
      </c>
      <c r="O9" s="245"/>
      <c r="P9" s="29"/>
    </row>
    <row r="10" spans="1:16" x14ac:dyDescent="0.2">
      <c r="A10" s="30"/>
      <c r="B10" s="31"/>
      <c r="C10" s="4"/>
      <c r="D10" s="21"/>
      <c r="E10" s="21"/>
      <c r="F10" s="21"/>
      <c r="G10" s="21"/>
      <c r="H10" s="21"/>
      <c r="I10" s="21"/>
      <c r="J10" s="21"/>
      <c r="K10" s="21"/>
      <c r="L10" s="27"/>
      <c r="M10" s="27"/>
      <c r="O10" s="84"/>
      <c r="P10" s="83" t="str">
        <f>A55</f>
        <v>Tāme sastādīta 20__. gada __. _________</v>
      </c>
    </row>
    <row r="11" spans="1:16" ht="12" thickBot="1" x14ac:dyDescent="0.25">
      <c r="A11" s="30"/>
      <c r="B11" s="31"/>
      <c r="C11" s="4"/>
      <c r="D11" s="21"/>
      <c r="E11" s="21"/>
      <c r="F11" s="21"/>
      <c r="G11" s="21"/>
      <c r="H11" s="21"/>
      <c r="I11" s="21"/>
      <c r="J11" s="21"/>
      <c r="K11" s="21"/>
      <c r="L11" s="32"/>
      <c r="M11" s="32"/>
      <c r="N11" s="33"/>
      <c r="O11" s="24"/>
      <c r="P11" s="21"/>
    </row>
    <row r="12" spans="1:16" x14ac:dyDescent="0.2">
      <c r="A12" s="190" t="s">
        <v>24</v>
      </c>
      <c r="B12" s="240" t="s">
        <v>41</v>
      </c>
      <c r="C12" s="236" t="s">
        <v>42</v>
      </c>
      <c r="D12" s="243" t="s">
        <v>43</v>
      </c>
      <c r="E12" s="227" t="s">
        <v>44</v>
      </c>
      <c r="F12" s="235" t="s">
        <v>45</v>
      </c>
      <c r="G12" s="236"/>
      <c r="H12" s="236"/>
      <c r="I12" s="236"/>
      <c r="J12" s="236"/>
      <c r="K12" s="237"/>
      <c r="L12" s="235" t="s">
        <v>46</v>
      </c>
      <c r="M12" s="236"/>
      <c r="N12" s="236"/>
      <c r="O12" s="236"/>
      <c r="P12" s="237"/>
    </row>
    <row r="13" spans="1:16" ht="126.75" customHeight="1" thickBot="1" x14ac:dyDescent="0.25">
      <c r="A13" s="239"/>
      <c r="B13" s="241"/>
      <c r="C13" s="242"/>
      <c r="D13" s="244"/>
      <c r="E13" s="228"/>
      <c r="F13" s="34" t="s">
        <v>47</v>
      </c>
      <c r="G13" s="35" t="s">
        <v>48</v>
      </c>
      <c r="H13" s="35" t="s">
        <v>49</v>
      </c>
      <c r="I13" s="35" t="s">
        <v>50</v>
      </c>
      <c r="J13" s="35" t="s">
        <v>51</v>
      </c>
      <c r="K13" s="58" t="s">
        <v>52</v>
      </c>
      <c r="L13" s="34" t="s">
        <v>47</v>
      </c>
      <c r="M13" s="35" t="s">
        <v>49</v>
      </c>
      <c r="N13" s="35" t="s">
        <v>50</v>
      </c>
      <c r="O13" s="35" t="s">
        <v>51</v>
      </c>
      <c r="P13" s="58" t="s">
        <v>52</v>
      </c>
    </row>
    <row r="14" spans="1:16" x14ac:dyDescent="0.2">
      <c r="A14" s="36"/>
      <c r="B14" s="37"/>
      <c r="C14" s="91" t="s">
        <v>193</v>
      </c>
      <c r="D14" s="23"/>
      <c r="E14" s="64"/>
      <c r="F14" s="65"/>
      <c r="G14" s="62"/>
      <c r="H14" s="46">
        <f>ROUND(F14*G14,2)</f>
        <v>0</v>
      </c>
      <c r="I14" s="62"/>
      <c r="J14" s="62"/>
      <c r="K14" s="47">
        <f>SUM(H14:J14)</f>
        <v>0</v>
      </c>
      <c r="L14" s="48">
        <f t="shared" ref="L14:L48" si="0">ROUND(E14*F14,2)</f>
        <v>0</v>
      </c>
      <c r="M14" s="46">
        <f t="shared" ref="M14:M48" si="1">ROUND(H14*E14,2)</f>
        <v>0</v>
      </c>
      <c r="N14" s="46">
        <f t="shared" ref="N14:N48" si="2">ROUND(I14*E14,2)</f>
        <v>0</v>
      </c>
      <c r="O14" s="46">
        <f t="shared" ref="O14:O48" si="3">ROUND(J14*E14,2)</f>
        <v>0</v>
      </c>
      <c r="P14" s="47">
        <f>SUM(M14:O14)</f>
        <v>0</v>
      </c>
    </row>
    <row r="15" spans="1:16" x14ac:dyDescent="0.2">
      <c r="A15" s="36"/>
      <c r="B15" s="94" t="s">
        <v>194</v>
      </c>
      <c r="C15" s="91" t="s">
        <v>195</v>
      </c>
      <c r="D15" s="23"/>
      <c r="E15" s="64"/>
      <c r="F15" s="65"/>
      <c r="G15" s="62"/>
      <c r="H15" s="46">
        <f t="shared" ref="H15:H48" si="4">ROUND(F15*G15,2)</f>
        <v>0</v>
      </c>
      <c r="I15" s="62"/>
      <c r="J15" s="62"/>
      <c r="K15" s="47">
        <f t="shared" ref="K15:K48" si="5">SUM(H15:J15)</f>
        <v>0</v>
      </c>
      <c r="L15" s="48">
        <f t="shared" si="0"/>
        <v>0</v>
      </c>
      <c r="M15" s="46">
        <f t="shared" si="1"/>
        <v>0</v>
      </c>
      <c r="N15" s="46">
        <f t="shared" si="2"/>
        <v>0</v>
      </c>
      <c r="O15" s="46">
        <f t="shared" si="3"/>
        <v>0</v>
      </c>
      <c r="P15" s="47">
        <f t="shared" ref="P15:P48" si="6">SUM(M15:O15)</f>
        <v>0</v>
      </c>
    </row>
    <row r="16" spans="1:16" x14ac:dyDescent="0.2">
      <c r="A16" s="36">
        <v>1</v>
      </c>
      <c r="B16" s="37"/>
      <c r="C16" s="45" t="s">
        <v>196</v>
      </c>
      <c r="D16" s="23" t="s">
        <v>60</v>
      </c>
      <c r="E16" s="64">
        <v>5</v>
      </c>
      <c r="F16" s="65"/>
      <c r="G16" s="62"/>
      <c r="H16" s="46">
        <f t="shared" si="4"/>
        <v>0</v>
      </c>
      <c r="I16" s="62"/>
      <c r="J16" s="62"/>
      <c r="K16" s="47">
        <f t="shared" si="5"/>
        <v>0</v>
      </c>
      <c r="L16" s="48">
        <f t="shared" si="0"/>
        <v>0</v>
      </c>
      <c r="M16" s="46">
        <f t="shared" si="1"/>
        <v>0</v>
      </c>
      <c r="N16" s="46">
        <f t="shared" si="2"/>
        <v>0</v>
      </c>
      <c r="O16" s="46">
        <f t="shared" si="3"/>
        <v>0</v>
      </c>
      <c r="P16" s="47">
        <f t="shared" si="6"/>
        <v>0</v>
      </c>
    </row>
    <row r="17" spans="1:16" x14ac:dyDescent="0.2">
      <c r="A17" s="36">
        <v>2</v>
      </c>
      <c r="B17" s="37"/>
      <c r="C17" s="45" t="s">
        <v>197</v>
      </c>
      <c r="D17" s="23" t="s">
        <v>68</v>
      </c>
      <c r="E17" s="64">
        <v>20</v>
      </c>
      <c r="F17" s="65"/>
      <c r="G17" s="62"/>
      <c r="H17" s="46">
        <f t="shared" si="4"/>
        <v>0</v>
      </c>
      <c r="I17" s="62"/>
      <c r="J17" s="62"/>
      <c r="K17" s="47">
        <f t="shared" si="5"/>
        <v>0</v>
      </c>
      <c r="L17" s="48">
        <f t="shared" si="0"/>
        <v>0</v>
      </c>
      <c r="M17" s="46">
        <f t="shared" si="1"/>
        <v>0</v>
      </c>
      <c r="N17" s="46">
        <f t="shared" si="2"/>
        <v>0</v>
      </c>
      <c r="O17" s="46">
        <f t="shared" si="3"/>
        <v>0</v>
      </c>
      <c r="P17" s="47">
        <f t="shared" si="6"/>
        <v>0</v>
      </c>
    </row>
    <row r="18" spans="1:16" x14ac:dyDescent="0.2">
      <c r="A18" s="36">
        <v>3</v>
      </c>
      <c r="B18" s="37"/>
      <c r="C18" s="45" t="s">
        <v>198</v>
      </c>
      <c r="D18" s="23" t="s">
        <v>68</v>
      </c>
      <c r="E18" s="64">
        <v>20</v>
      </c>
      <c r="F18" s="65"/>
      <c r="G18" s="62"/>
      <c r="H18" s="46">
        <f t="shared" si="4"/>
        <v>0</v>
      </c>
      <c r="I18" s="62"/>
      <c r="J18" s="62"/>
      <c r="K18" s="47">
        <f t="shared" si="5"/>
        <v>0</v>
      </c>
      <c r="L18" s="48">
        <f t="shared" si="0"/>
        <v>0</v>
      </c>
      <c r="M18" s="46">
        <f t="shared" si="1"/>
        <v>0</v>
      </c>
      <c r="N18" s="46">
        <f t="shared" si="2"/>
        <v>0</v>
      </c>
      <c r="O18" s="46">
        <f t="shared" si="3"/>
        <v>0</v>
      </c>
      <c r="P18" s="47">
        <f t="shared" si="6"/>
        <v>0</v>
      </c>
    </row>
    <row r="19" spans="1:16" x14ac:dyDescent="0.2">
      <c r="A19" s="36">
        <v>4</v>
      </c>
      <c r="B19" s="37"/>
      <c r="C19" s="45" t="s">
        <v>199</v>
      </c>
      <c r="D19" s="23" t="s">
        <v>68</v>
      </c>
      <c r="E19" s="64">
        <v>20</v>
      </c>
      <c r="F19" s="65"/>
      <c r="G19" s="62"/>
      <c r="H19" s="46">
        <f t="shared" si="4"/>
        <v>0</v>
      </c>
      <c r="I19" s="62"/>
      <c r="J19" s="62"/>
      <c r="K19" s="47">
        <f t="shared" si="5"/>
        <v>0</v>
      </c>
      <c r="L19" s="48">
        <f t="shared" si="0"/>
        <v>0</v>
      </c>
      <c r="M19" s="46">
        <f t="shared" si="1"/>
        <v>0</v>
      </c>
      <c r="N19" s="46">
        <f t="shared" si="2"/>
        <v>0</v>
      </c>
      <c r="O19" s="46">
        <f t="shared" si="3"/>
        <v>0</v>
      </c>
      <c r="P19" s="47">
        <f t="shared" si="6"/>
        <v>0</v>
      </c>
    </row>
    <row r="20" spans="1:16" x14ac:dyDescent="0.2">
      <c r="A20" s="36">
        <v>5</v>
      </c>
      <c r="B20" s="37"/>
      <c r="C20" s="45" t="s">
        <v>93</v>
      </c>
      <c r="D20" s="23" t="s">
        <v>94</v>
      </c>
      <c r="E20" s="64">
        <v>3</v>
      </c>
      <c r="F20" s="65"/>
      <c r="G20" s="62"/>
      <c r="H20" s="46">
        <f t="shared" si="4"/>
        <v>0</v>
      </c>
      <c r="I20" s="62"/>
      <c r="J20" s="62"/>
      <c r="K20" s="47">
        <f t="shared" si="5"/>
        <v>0</v>
      </c>
      <c r="L20" s="48">
        <f t="shared" si="0"/>
        <v>0</v>
      </c>
      <c r="M20" s="46">
        <f t="shared" si="1"/>
        <v>0</v>
      </c>
      <c r="N20" s="46">
        <f t="shared" si="2"/>
        <v>0</v>
      </c>
      <c r="O20" s="46">
        <f t="shared" si="3"/>
        <v>0</v>
      </c>
      <c r="P20" s="47">
        <f t="shared" si="6"/>
        <v>0</v>
      </c>
    </row>
    <row r="21" spans="1:16" x14ac:dyDescent="0.2">
      <c r="A21" s="36">
        <v>6</v>
      </c>
      <c r="B21" s="37"/>
      <c r="C21" s="45" t="s">
        <v>200</v>
      </c>
      <c r="D21" s="23" t="s">
        <v>68</v>
      </c>
      <c r="E21" s="64">
        <v>20</v>
      </c>
      <c r="F21" s="65"/>
      <c r="G21" s="62"/>
      <c r="H21" s="46">
        <f t="shared" si="4"/>
        <v>0</v>
      </c>
      <c r="I21" s="62"/>
      <c r="J21" s="62"/>
      <c r="K21" s="47">
        <f t="shared" si="5"/>
        <v>0</v>
      </c>
      <c r="L21" s="48">
        <f t="shared" si="0"/>
        <v>0</v>
      </c>
      <c r="M21" s="46">
        <f t="shared" si="1"/>
        <v>0</v>
      </c>
      <c r="N21" s="46">
        <f t="shared" si="2"/>
        <v>0</v>
      </c>
      <c r="O21" s="46">
        <f t="shared" si="3"/>
        <v>0</v>
      </c>
      <c r="P21" s="47">
        <f t="shared" si="6"/>
        <v>0</v>
      </c>
    </row>
    <row r="22" spans="1:16" x14ac:dyDescent="0.2">
      <c r="A22" s="36">
        <v>7</v>
      </c>
      <c r="B22" s="37"/>
      <c r="C22" s="45" t="s">
        <v>93</v>
      </c>
      <c r="D22" s="23" t="s">
        <v>94</v>
      </c>
      <c r="E22" s="64">
        <v>3</v>
      </c>
      <c r="F22" s="65"/>
      <c r="G22" s="62"/>
      <c r="H22" s="46">
        <f t="shared" si="4"/>
        <v>0</v>
      </c>
      <c r="I22" s="62"/>
      <c r="J22" s="62"/>
      <c r="K22" s="47">
        <f t="shared" si="5"/>
        <v>0</v>
      </c>
      <c r="L22" s="48">
        <f t="shared" si="0"/>
        <v>0</v>
      </c>
      <c r="M22" s="46">
        <f t="shared" si="1"/>
        <v>0</v>
      </c>
      <c r="N22" s="46">
        <f t="shared" si="2"/>
        <v>0</v>
      </c>
      <c r="O22" s="46">
        <f t="shared" si="3"/>
        <v>0</v>
      </c>
      <c r="P22" s="47">
        <f t="shared" si="6"/>
        <v>0</v>
      </c>
    </row>
    <row r="23" spans="1:16" x14ac:dyDescent="0.2">
      <c r="A23" s="36">
        <v>8</v>
      </c>
      <c r="B23" s="37"/>
      <c r="C23" s="45" t="s">
        <v>201</v>
      </c>
      <c r="D23" s="23" t="s">
        <v>96</v>
      </c>
      <c r="E23" s="64">
        <v>3</v>
      </c>
      <c r="F23" s="65"/>
      <c r="G23" s="62"/>
      <c r="H23" s="46">
        <f t="shared" si="4"/>
        <v>0</v>
      </c>
      <c r="I23" s="62"/>
      <c r="J23" s="62"/>
      <c r="K23" s="47">
        <f t="shared" si="5"/>
        <v>0</v>
      </c>
      <c r="L23" s="48">
        <f t="shared" si="0"/>
        <v>0</v>
      </c>
      <c r="M23" s="46">
        <f t="shared" si="1"/>
        <v>0</v>
      </c>
      <c r="N23" s="46">
        <f t="shared" si="2"/>
        <v>0</v>
      </c>
      <c r="O23" s="46">
        <f t="shared" si="3"/>
        <v>0</v>
      </c>
      <c r="P23" s="47">
        <f t="shared" si="6"/>
        <v>0</v>
      </c>
    </row>
    <row r="24" spans="1:16" ht="22.5" x14ac:dyDescent="0.2">
      <c r="A24" s="36">
        <v>9</v>
      </c>
      <c r="B24" s="37" t="s">
        <v>202</v>
      </c>
      <c r="C24" s="45" t="s">
        <v>203</v>
      </c>
      <c r="D24" s="23" t="s">
        <v>60</v>
      </c>
      <c r="E24" s="64">
        <v>4</v>
      </c>
      <c r="F24" s="65"/>
      <c r="G24" s="62"/>
      <c r="H24" s="46">
        <f t="shared" si="4"/>
        <v>0</v>
      </c>
      <c r="I24" s="62"/>
      <c r="J24" s="62"/>
      <c r="K24" s="47">
        <f t="shared" si="5"/>
        <v>0</v>
      </c>
      <c r="L24" s="48">
        <f t="shared" si="0"/>
        <v>0</v>
      </c>
      <c r="M24" s="46">
        <f t="shared" si="1"/>
        <v>0</v>
      </c>
      <c r="N24" s="46">
        <f t="shared" si="2"/>
        <v>0</v>
      </c>
      <c r="O24" s="46">
        <f t="shared" si="3"/>
        <v>0</v>
      </c>
      <c r="P24" s="47">
        <f t="shared" si="6"/>
        <v>0</v>
      </c>
    </row>
    <row r="25" spans="1:16" ht="22.5" x14ac:dyDescent="0.2">
      <c r="A25" s="36">
        <v>10</v>
      </c>
      <c r="B25" s="37" t="s">
        <v>202</v>
      </c>
      <c r="C25" s="45" t="s">
        <v>204</v>
      </c>
      <c r="D25" s="23" t="s">
        <v>60</v>
      </c>
      <c r="E25" s="64">
        <v>1</v>
      </c>
      <c r="F25" s="65"/>
      <c r="G25" s="62"/>
      <c r="H25" s="46">
        <f t="shared" si="4"/>
        <v>0</v>
      </c>
      <c r="I25" s="62"/>
      <c r="J25" s="62"/>
      <c r="K25" s="47">
        <f t="shared" si="5"/>
        <v>0</v>
      </c>
      <c r="L25" s="48">
        <f t="shared" si="0"/>
        <v>0</v>
      </c>
      <c r="M25" s="46">
        <f t="shared" si="1"/>
        <v>0</v>
      </c>
      <c r="N25" s="46">
        <f t="shared" si="2"/>
        <v>0</v>
      </c>
      <c r="O25" s="46">
        <f t="shared" si="3"/>
        <v>0</v>
      </c>
      <c r="P25" s="47">
        <f t="shared" si="6"/>
        <v>0</v>
      </c>
    </row>
    <row r="26" spans="1:16" x14ac:dyDescent="0.2">
      <c r="A26" s="36">
        <v>11</v>
      </c>
      <c r="B26" s="37"/>
      <c r="C26" s="45" t="s">
        <v>205</v>
      </c>
      <c r="D26" s="23" t="s">
        <v>58</v>
      </c>
      <c r="E26" s="64">
        <v>30</v>
      </c>
      <c r="F26" s="65"/>
      <c r="G26" s="62"/>
      <c r="H26" s="46">
        <f t="shared" si="4"/>
        <v>0</v>
      </c>
      <c r="I26" s="62"/>
      <c r="J26" s="62"/>
      <c r="K26" s="47">
        <f t="shared" si="5"/>
        <v>0</v>
      </c>
      <c r="L26" s="48">
        <f t="shared" si="0"/>
        <v>0</v>
      </c>
      <c r="M26" s="46">
        <f t="shared" si="1"/>
        <v>0</v>
      </c>
      <c r="N26" s="46">
        <f t="shared" si="2"/>
        <v>0</v>
      </c>
      <c r="O26" s="46">
        <f t="shared" si="3"/>
        <v>0</v>
      </c>
      <c r="P26" s="47">
        <f t="shared" si="6"/>
        <v>0</v>
      </c>
    </row>
    <row r="27" spans="1:16" ht="22.5" x14ac:dyDescent="0.2">
      <c r="A27" s="36">
        <v>12</v>
      </c>
      <c r="B27" s="37"/>
      <c r="C27" s="45" t="s">
        <v>225</v>
      </c>
      <c r="D27" s="23" t="s">
        <v>68</v>
      </c>
      <c r="E27" s="64">
        <v>36</v>
      </c>
      <c r="F27" s="65"/>
      <c r="G27" s="62"/>
      <c r="H27" s="46">
        <f t="shared" si="4"/>
        <v>0</v>
      </c>
      <c r="I27" s="62"/>
      <c r="J27" s="62"/>
      <c r="K27" s="47">
        <f t="shared" si="5"/>
        <v>0</v>
      </c>
      <c r="L27" s="48">
        <f t="shared" si="0"/>
        <v>0</v>
      </c>
      <c r="M27" s="46">
        <f t="shared" si="1"/>
        <v>0</v>
      </c>
      <c r="N27" s="46">
        <f t="shared" si="2"/>
        <v>0</v>
      </c>
      <c r="O27" s="46">
        <f t="shared" si="3"/>
        <v>0</v>
      </c>
      <c r="P27" s="47">
        <f t="shared" si="6"/>
        <v>0</v>
      </c>
    </row>
    <row r="28" spans="1:16" x14ac:dyDescent="0.2">
      <c r="A28" s="36"/>
      <c r="B28" s="94" t="s">
        <v>206</v>
      </c>
      <c r="C28" s="91" t="s">
        <v>207</v>
      </c>
      <c r="D28" s="23"/>
      <c r="E28" s="64"/>
      <c r="F28" s="65"/>
      <c r="G28" s="62"/>
      <c r="H28" s="46">
        <f t="shared" si="4"/>
        <v>0</v>
      </c>
      <c r="I28" s="62"/>
      <c r="J28" s="62"/>
      <c r="K28" s="47">
        <f t="shared" si="5"/>
        <v>0</v>
      </c>
      <c r="L28" s="48">
        <f t="shared" si="0"/>
        <v>0</v>
      </c>
      <c r="M28" s="46">
        <f t="shared" si="1"/>
        <v>0</v>
      </c>
      <c r="N28" s="46">
        <f t="shared" si="2"/>
        <v>0</v>
      </c>
      <c r="O28" s="46">
        <f t="shared" si="3"/>
        <v>0</v>
      </c>
      <c r="P28" s="47">
        <f t="shared" si="6"/>
        <v>0</v>
      </c>
    </row>
    <row r="29" spans="1:16" x14ac:dyDescent="0.2">
      <c r="A29" s="36">
        <v>13</v>
      </c>
      <c r="B29" s="37"/>
      <c r="C29" s="45" t="s">
        <v>93</v>
      </c>
      <c r="D29" s="23" t="s">
        <v>94</v>
      </c>
      <c r="E29" s="64">
        <v>52</v>
      </c>
      <c r="F29" s="65"/>
      <c r="G29" s="62"/>
      <c r="H29" s="46">
        <f t="shared" si="4"/>
        <v>0</v>
      </c>
      <c r="I29" s="62"/>
      <c r="J29" s="62"/>
      <c r="K29" s="47">
        <f t="shared" si="5"/>
        <v>0</v>
      </c>
      <c r="L29" s="48">
        <f t="shared" si="0"/>
        <v>0</v>
      </c>
      <c r="M29" s="46">
        <f t="shared" si="1"/>
        <v>0</v>
      </c>
      <c r="N29" s="46">
        <f t="shared" si="2"/>
        <v>0</v>
      </c>
      <c r="O29" s="46">
        <f t="shared" si="3"/>
        <v>0</v>
      </c>
      <c r="P29" s="47">
        <f t="shared" si="6"/>
        <v>0</v>
      </c>
    </row>
    <row r="30" spans="1:16" x14ac:dyDescent="0.2">
      <c r="A30" s="36">
        <v>14</v>
      </c>
      <c r="B30" s="37"/>
      <c r="C30" s="45" t="s">
        <v>208</v>
      </c>
      <c r="D30" s="23" t="s">
        <v>68</v>
      </c>
      <c r="E30" s="64">
        <v>376</v>
      </c>
      <c r="F30" s="65"/>
      <c r="G30" s="62"/>
      <c r="H30" s="46">
        <f t="shared" si="4"/>
        <v>0</v>
      </c>
      <c r="I30" s="62"/>
      <c r="J30" s="62"/>
      <c r="K30" s="47">
        <f t="shared" si="5"/>
        <v>0</v>
      </c>
      <c r="L30" s="48">
        <f t="shared" si="0"/>
        <v>0</v>
      </c>
      <c r="M30" s="46">
        <f t="shared" si="1"/>
        <v>0</v>
      </c>
      <c r="N30" s="46">
        <f t="shared" si="2"/>
        <v>0</v>
      </c>
      <c r="O30" s="46">
        <f t="shared" si="3"/>
        <v>0</v>
      </c>
      <c r="P30" s="47">
        <f t="shared" si="6"/>
        <v>0</v>
      </c>
    </row>
    <row r="31" spans="1:16" ht="22.5" x14ac:dyDescent="0.2">
      <c r="A31" s="36">
        <v>15</v>
      </c>
      <c r="B31" s="37"/>
      <c r="C31" s="45" t="s">
        <v>209</v>
      </c>
      <c r="D31" s="23" t="s">
        <v>210</v>
      </c>
      <c r="E31" s="64">
        <v>20</v>
      </c>
      <c r="F31" s="65"/>
      <c r="G31" s="62"/>
      <c r="H31" s="46">
        <f t="shared" si="4"/>
        <v>0</v>
      </c>
      <c r="I31" s="62"/>
      <c r="J31" s="62"/>
      <c r="K31" s="47">
        <f t="shared" si="5"/>
        <v>0</v>
      </c>
      <c r="L31" s="48">
        <f t="shared" si="0"/>
        <v>0</v>
      </c>
      <c r="M31" s="46">
        <f t="shared" si="1"/>
        <v>0</v>
      </c>
      <c r="N31" s="46">
        <f t="shared" si="2"/>
        <v>0</v>
      </c>
      <c r="O31" s="46">
        <f t="shared" si="3"/>
        <v>0</v>
      </c>
      <c r="P31" s="47">
        <f t="shared" si="6"/>
        <v>0</v>
      </c>
    </row>
    <row r="32" spans="1:16" x14ac:dyDescent="0.2">
      <c r="A32" s="36">
        <v>16</v>
      </c>
      <c r="B32" s="37"/>
      <c r="C32" s="45" t="s">
        <v>141</v>
      </c>
      <c r="D32" s="23" t="s">
        <v>68</v>
      </c>
      <c r="E32" s="64">
        <v>365</v>
      </c>
      <c r="F32" s="65"/>
      <c r="G32" s="62"/>
      <c r="H32" s="46">
        <f t="shared" si="4"/>
        <v>0</v>
      </c>
      <c r="I32" s="62"/>
      <c r="J32" s="62"/>
      <c r="K32" s="47">
        <f t="shared" si="5"/>
        <v>0</v>
      </c>
      <c r="L32" s="48">
        <f t="shared" si="0"/>
        <v>0</v>
      </c>
      <c r="M32" s="46">
        <f t="shared" si="1"/>
        <v>0</v>
      </c>
      <c r="N32" s="46">
        <f t="shared" si="2"/>
        <v>0</v>
      </c>
      <c r="O32" s="46">
        <f t="shared" si="3"/>
        <v>0</v>
      </c>
      <c r="P32" s="47">
        <f t="shared" si="6"/>
        <v>0</v>
      </c>
    </row>
    <row r="33" spans="1:16" x14ac:dyDescent="0.2">
      <c r="A33" s="36">
        <v>17</v>
      </c>
      <c r="B33" s="37"/>
      <c r="C33" s="45" t="s">
        <v>211</v>
      </c>
      <c r="D33" s="23" t="s">
        <v>68</v>
      </c>
      <c r="E33" s="64">
        <v>402</v>
      </c>
      <c r="F33" s="65"/>
      <c r="G33" s="62"/>
      <c r="H33" s="46">
        <f t="shared" si="4"/>
        <v>0</v>
      </c>
      <c r="I33" s="62"/>
      <c r="J33" s="62"/>
      <c r="K33" s="47">
        <f t="shared" si="5"/>
        <v>0</v>
      </c>
      <c r="L33" s="48">
        <f t="shared" si="0"/>
        <v>0</v>
      </c>
      <c r="M33" s="46">
        <f t="shared" si="1"/>
        <v>0</v>
      </c>
      <c r="N33" s="46">
        <f t="shared" si="2"/>
        <v>0</v>
      </c>
      <c r="O33" s="46">
        <f t="shared" si="3"/>
        <v>0</v>
      </c>
      <c r="P33" s="47">
        <f t="shared" si="6"/>
        <v>0</v>
      </c>
    </row>
    <row r="34" spans="1:16" x14ac:dyDescent="0.2">
      <c r="A34" s="36">
        <v>18</v>
      </c>
      <c r="B34" s="37"/>
      <c r="C34" s="45" t="s">
        <v>212</v>
      </c>
      <c r="D34" s="23" t="s">
        <v>68</v>
      </c>
      <c r="E34" s="64">
        <f>ROUNDUP(E32*1.1,0)</f>
        <v>402</v>
      </c>
      <c r="F34" s="65"/>
      <c r="G34" s="62"/>
      <c r="H34" s="46">
        <f t="shared" si="4"/>
        <v>0</v>
      </c>
      <c r="I34" s="62"/>
      <c r="J34" s="62"/>
      <c r="K34" s="47">
        <f t="shared" si="5"/>
        <v>0</v>
      </c>
      <c r="L34" s="48">
        <f t="shared" si="0"/>
        <v>0</v>
      </c>
      <c r="M34" s="46">
        <f t="shared" si="1"/>
        <v>0</v>
      </c>
      <c r="N34" s="46">
        <f t="shared" si="2"/>
        <v>0</v>
      </c>
      <c r="O34" s="46">
        <f t="shared" si="3"/>
        <v>0</v>
      </c>
      <c r="P34" s="47">
        <f t="shared" si="6"/>
        <v>0</v>
      </c>
    </row>
    <row r="35" spans="1:16" x14ac:dyDescent="0.2">
      <c r="A35" s="36">
        <v>19</v>
      </c>
      <c r="B35" s="37"/>
      <c r="C35" s="45" t="s">
        <v>578</v>
      </c>
      <c r="D35" s="23" t="s">
        <v>68</v>
      </c>
      <c r="E35" s="64">
        <f>E34</f>
        <v>402</v>
      </c>
      <c r="F35" s="65"/>
      <c r="G35" s="62"/>
      <c r="H35" s="46">
        <f t="shared" si="4"/>
        <v>0</v>
      </c>
      <c r="I35" s="62"/>
      <c r="J35" s="62"/>
      <c r="K35" s="47">
        <f t="shared" si="5"/>
        <v>0</v>
      </c>
      <c r="L35" s="48">
        <f t="shared" si="0"/>
        <v>0</v>
      </c>
      <c r="M35" s="46">
        <f t="shared" si="1"/>
        <v>0</v>
      </c>
      <c r="N35" s="46">
        <f t="shared" si="2"/>
        <v>0</v>
      </c>
      <c r="O35" s="46">
        <f t="shared" si="3"/>
        <v>0</v>
      </c>
      <c r="P35" s="47">
        <f t="shared" si="6"/>
        <v>0</v>
      </c>
    </row>
    <row r="36" spans="1:16" ht="22.5" x14ac:dyDescent="0.2">
      <c r="A36" s="36">
        <v>20</v>
      </c>
      <c r="B36" s="37"/>
      <c r="C36" s="45" t="s">
        <v>213</v>
      </c>
      <c r="D36" s="23" t="s">
        <v>72</v>
      </c>
      <c r="E36" s="64">
        <f>ROUNDUP(E32*10,0)</f>
        <v>3650</v>
      </c>
      <c r="F36" s="65"/>
      <c r="G36" s="62"/>
      <c r="H36" s="46">
        <f t="shared" si="4"/>
        <v>0</v>
      </c>
      <c r="I36" s="62"/>
      <c r="J36" s="62"/>
      <c r="K36" s="47">
        <f t="shared" si="5"/>
        <v>0</v>
      </c>
      <c r="L36" s="48">
        <f t="shared" si="0"/>
        <v>0</v>
      </c>
      <c r="M36" s="46">
        <f t="shared" si="1"/>
        <v>0</v>
      </c>
      <c r="N36" s="46">
        <f t="shared" si="2"/>
        <v>0</v>
      </c>
      <c r="O36" s="46">
        <f t="shared" si="3"/>
        <v>0</v>
      </c>
      <c r="P36" s="47">
        <f t="shared" si="6"/>
        <v>0</v>
      </c>
    </row>
    <row r="37" spans="1:16" x14ac:dyDescent="0.2">
      <c r="A37" s="36">
        <v>21</v>
      </c>
      <c r="B37" s="37"/>
      <c r="C37" s="45" t="s">
        <v>214</v>
      </c>
      <c r="D37" s="23" t="s">
        <v>68</v>
      </c>
      <c r="E37" s="64">
        <f>ROUNDUP(E32*1.1*2,0)</f>
        <v>803</v>
      </c>
      <c r="F37" s="65"/>
      <c r="G37" s="62"/>
      <c r="H37" s="46">
        <f t="shared" si="4"/>
        <v>0</v>
      </c>
      <c r="I37" s="62"/>
      <c r="J37" s="62"/>
      <c r="K37" s="47">
        <f t="shared" si="5"/>
        <v>0</v>
      </c>
      <c r="L37" s="48">
        <f t="shared" si="0"/>
        <v>0</v>
      </c>
      <c r="M37" s="46">
        <f t="shared" si="1"/>
        <v>0</v>
      </c>
      <c r="N37" s="46">
        <f t="shared" si="2"/>
        <v>0</v>
      </c>
      <c r="O37" s="46">
        <f t="shared" si="3"/>
        <v>0</v>
      </c>
      <c r="P37" s="47">
        <f t="shared" si="6"/>
        <v>0</v>
      </c>
    </row>
    <row r="38" spans="1:16" x14ac:dyDescent="0.2">
      <c r="A38" s="36"/>
      <c r="B38" s="94" t="s">
        <v>215</v>
      </c>
      <c r="C38" s="91" t="s">
        <v>216</v>
      </c>
      <c r="D38" s="23"/>
      <c r="E38" s="64"/>
      <c r="F38" s="65"/>
      <c r="G38" s="62"/>
      <c r="H38" s="46">
        <f t="shared" si="4"/>
        <v>0</v>
      </c>
      <c r="I38" s="62"/>
      <c r="J38" s="62"/>
      <c r="K38" s="47">
        <f t="shared" si="5"/>
        <v>0</v>
      </c>
      <c r="L38" s="48">
        <f t="shared" si="0"/>
        <v>0</v>
      </c>
      <c r="M38" s="46">
        <f t="shared" si="1"/>
        <v>0</v>
      </c>
      <c r="N38" s="46">
        <f t="shared" si="2"/>
        <v>0</v>
      </c>
      <c r="O38" s="46">
        <f t="shared" si="3"/>
        <v>0</v>
      </c>
      <c r="P38" s="47">
        <f t="shared" si="6"/>
        <v>0</v>
      </c>
    </row>
    <row r="39" spans="1:16" x14ac:dyDescent="0.2">
      <c r="A39" s="36">
        <v>22</v>
      </c>
      <c r="B39" s="37"/>
      <c r="C39" s="45" t="s">
        <v>217</v>
      </c>
      <c r="D39" s="23" t="s">
        <v>58</v>
      </c>
      <c r="E39" s="64">
        <v>58</v>
      </c>
      <c r="F39" s="65"/>
      <c r="G39" s="62"/>
      <c r="H39" s="46">
        <f t="shared" si="4"/>
        <v>0</v>
      </c>
      <c r="I39" s="62"/>
      <c r="J39" s="62"/>
      <c r="K39" s="47">
        <f t="shared" si="5"/>
        <v>0</v>
      </c>
      <c r="L39" s="48">
        <f t="shared" si="0"/>
        <v>0</v>
      </c>
      <c r="M39" s="46">
        <f t="shared" si="1"/>
        <v>0</v>
      </c>
      <c r="N39" s="46">
        <f t="shared" si="2"/>
        <v>0</v>
      </c>
      <c r="O39" s="46">
        <f t="shared" si="3"/>
        <v>0</v>
      </c>
      <c r="P39" s="47">
        <f t="shared" si="6"/>
        <v>0</v>
      </c>
    </row>
    <row r="40" spans="1:16" ht="22.5" x14ac:dyDescent="0.2">
      <c r="A40" s="36">
        <v>23</v>
      </c>
      <c r="B40" s="37"/>
      <c r="C40" s="45" t="s">
        <v>218</v>
      </c>
      <c r="D40" s="23" t="s">
        <v>58</v>
      </c>
      <c r="E40" s="64">
        <v>152</v>
      </c>
      <c r="F40" s="65"/>
      <c r="G40" s="62"/>
      <c r="H40" s="46">
        <f t="shared" si="4"/>
        <v>0</v>
      </c>
      <c r="I40" s="62"/>
      <c r="J40" s="62"/>
      <c r="K40" s="47">
        <f t="shared" si="5"/>
        <v>0</v>
      </c>
      <c r="L40" s="48">
        <f t="shared" si="0"/>
        <v>0</v>
      </c>
      <c r="M40" s="46">
        <f t="shared" si="1"/>
        <v>0</v>
      </c>
      <c r="N40" s="46">
        <f t="shared" si="2"/>
        <v>0</v>
      </c>
      <c r="O40" s="46">
        <f t="shared" si="3"/>
        <v>0</v>
      </c>
      <c r="P40" s="47">
        <f t="shared" si="6"/>
        <v>0</v>
      </c>
    </row>
    <row r="41" spans="1:16" x14ac:dyDescent="0.2">
      <c r="A41" s="36">
        <v>24</v>
      </c>
      <c r="B41" s="37"/>
      <c r="C41" s="45" t="s">
        <v>219</v>
      </c>
      <c r="D41" s="23" t="s">
        <v>68</v>
      </c>
      <c r="E41" s="64">
        <v>72</v>
      </c>
      <c r="F41" s="65"/>
      <c r="G41" s="62"/>
      <c r="H41" s="46">
        <f t="shared" si="4"/>
        <v>0</v>
      </c>
      <c r="I41" s="62"/>
      <c r="J41" s="62"/>
      <c r="K41" s="47">
        <f t="shared" si="5"/>
        <v>0</v>
      </c>
      <c r="L41" s="48">
        <f t="shared" si="0"/>
        <v>0</v>
      </c>
      <c r="M41" s="46">
        <f t="shared" si="1"/>
        <v>0</v>
      </c>
      <c r="N41" s="46">
        <f t="shared" si="2"/>
        <v>0</v>
      </c>
      <c r="O41" s="46">
        <f t="shared" si="3"/>
        <v>0</v>
      </c>
      <c r="P41" s="47">
        <f t="shared" si="6"/>
        <v>0</v>
      </c>
    </row>
    <row r="42" spans="1:16" x14ac:dyDescent="0.2">
      <c r="A42" s="36">
        <v>25</v>
      </c>
      <c r="B42" s="37"/>
      <c r="C42" s="45" t="s">
        <v>220</v>
      </c>
      <c r="D42" s="23" t="s">
        <v>68</v>
      </c>
      <c r="E42" s="64">
        <v>33</v>
      </c>
      <c r="F42" s="65"/>
      <c r="G42" s="62"/>
      <c r="H42" s="46">
        <f t="shared" si="4"/>
        <v>0</v>
      </c>
      <c r="I42" s="62"/>
      <c r="J42" s="62"/>
      <c r="K42" s="47">
        <f t="shared" si="5"/>
        <v>0</v>
      </c>
      <c r="L42" s="48">
        <f t="shared" si="0"/>
        <v>0</v>
      </c>
      <c r="M42" s="46">
        <f t="shared" si="1"/>
        <v>0</v>
      </c>
      <c r="N42" s="46">
        <f t="shared" si="2"/>
        <v>0</v>
      </c>
      <c r="O42" s="46">
        <f t="shared" si="3"/>
        <v>0</v>
      </c>
      <c r="P42" s="47">
        <f t="shared" si="6"/>
        <v>0</v>
      </c>
    </row>
    <row r="43" spans="1:16" x14ac:dyDescent="0.2">
      <c r="A43" s="36"/>
      <c r="B43" s="94"/>
      <c r="C43" s="91" t="s">
        <v>144</v>
      </c>
      <c r="D43" s="23"/>
      <c r="E43" s="64"/>
      <c r="F43" s="65"/>
      <c r="G43" s="62"/>
      <c r="H43" s="46">
        <f t="shared" si="4"/>
        <v>0</v>
      </c>
      <c r="I43" s="62"/>
      <c r="J43" s="62"/>
      <c r="K43" s="47">
        <f t="shared" si="5"/>
        <v>0</v>
      </c>
      <c r="L43" s="48">
        <f t="shared" si="0"/>
        <v>0</v>
      </c>
      <c r="M43" s="46">
        <f t="shared" si="1"/>
        <v>0</v>
      </c>
      <c r="N43" s="46">
        <f t="shared" si="2"/>
        <v>0</v>
      </c>
      <c r="O43" s="46">
        <f t="shared" si="3"/>
        <v>0</v>
      </c>
      <c r="P43" s="47">
        <f t="shared" si="6"/>
        <v>0</v>
      </c>
    </row>
    <row r="44" spans="1:16" x14ac:dyDescent="0.2">
      <c r="A44" s="36">
        <v>26</v>
      </c>
      <c r="B44" s="37" t="s">
        <v>221</v>
      </c>
      <c r="C44" s="45" t="s">
        <v>222</v>
      </c>
      <c r="D44" s="23" t="s">
        <v>58</v>
      </c>
      <c r="E44" s="64">
        <v>123</v>
      </c>
      <c r="F44" s="65"/>
      <c r="G44" s="62"/>
      <c r="H44" s="46">
        <f t="shared" si="4"/>
        <v>0</v>
      </c>
      <c r="I44" s="62"/>
      <c r="J44" s="62"/>
      <c r="K44" s="47">
        <f t="shared" si="5"/>
        <v>0</v>
      </c>
      <c r="L44" s="48">
        <f t="shared" si="0"/>
        <v>0</v>
      </c>
      <c r="M44" s="46">
        <f t="shared" si="1"/>
        <v>0</v>
      </c>
      <c r="N44" s="46">
        <f t="shared" si="2"/>
        <v>0</v>
      </c>
      <c r="O44" s="46">
        <f t="shared" si="3"/>
        <v>0</v>
      </c>
      <c r="P44" s="47">
        <f t="shared" si="6"/>
        <v>0</v>
      </c>
    </row>
    <row r="45" spans="1:16" x14ac:dyDescent="0.2">
      <c r="A45" s="36">
        <v>27</v>
      </c>
      <c r="B45" s="37"/>
      <c r="C45" s="45" t="s">
        <v>223</v>
      </c>
      <c r="D45" s="23" t="s">
        <v>72</v>
      </c>
      <c r="E45" s="64">
        <v>8</v>
      </c>
      <c r="F45" s="65"/>
      <c r="G45" s="62"/>
      <c r="H45" s="46">
        <f t="shared" si="4"/>
        <v>0</v>
      </c>
      <c r="I45" s="62"/>
      <c r="J45" s="62"/>
      <c r="K45" s="47">
        <f t="shared" si="5"/>
        <v>0</v>
      </c>
      <c r="L45" s="48">
        <f t="shared" si="0"/>
        <v>0</v>
      </c>
      <c r="M45" s="46">
        <f t="shared" si="1"/>
        <v>0</v>
      </c>
      <c r="N45" s="46">
        <f t="shared" si="2"/>
        <v>0</v>
      </c>
      <c r="O45" s="46">
        <f t="shared" si="3"/>
        <v>0</v>
      </c>
      <c r="P45" s="47">
        <f t="shared" si="6"/>
        <v>0</v>
      </c>
    </row>
    <row r="46" spans="1:16" x14ac:dyDescent="0.2">
      <c r="A46" s="36">
        <v>28</v>
      </c>
      <c r="B46" s="37"/>
      <c r="C46" s="45" t="s">
        <v>224</v>
      </c>
      <c r="D46" s="23" t="s">
        <v>60</v>
      </c>
      <c r="E46" s="64">
        <v>1</v>
      </c>
      <c r="F46" s="65"/>
      <c r="G46" s="62"/>
      <c r="H46" s="46">
        <f t="shared" si="4"/>
        <v>0</v>
      </c>
      <c r="I46" s="62"/>
      <c r="J46" s="62"/>
      <c r="K46" s="47">
        <f t="shared" si="5"/>
        <v>0</v>
      </c>
      <c r="L46" s="48">
        <f t="shared" si="0"/>
        <v>0</v>
      </c>
      <c r="M46" s="46">
        <f t="shared" si="1"/>
        <v>0</v>
      </c>
      <c r="N46" s="46">
        <f t="shared" si="2"/>
        <v>0</v>
      </c>
      <c r="O46" s="46">
        <f t="shared" si="3"/>
        <v>0</v>
      </c>
      <c r="P46" s="47">
        <f t="shared" si="6"/>
        <v>0</v>
      </c>
    </row>
    <row r="47" spans="1:16" x14ac:dyDescent="0.2">
      <c r="A47" s="36">
        <v>29</v>
      </c>
      <c r="B47" s="37"/>
      <c r="C47" s="45"/>
      <c r="D47" s="23"/>
      <c r="E47" s="64"/>
      <c r="F47" s="65"/>
      <c r="G47" s="62"/>
      <c r="H47" s="46"/>
      <c r="I47" s="62"/>
      <c r="J47" s="62"/>
      <c r="K47" s="47"/>
      <c r="L47" s="48"/>
      <c r="M47" s="46"/>
      <c r="N47" s="46"/>
      <c r="O47" s="46"/>
      <c r="P47" s="47"/>
    </row>
    <row r="48" spans="1:16" ht="12" thickBot="1" x14ac:dyDescent="0.25">
      <c r="A48" s="36">
        <v>30</v>
      </c>
      <c r="B48" s="37"/>
      <c r="C48" s="45" t="s">
        <v>632</v>
      </c>
      <c r="D48" s="23" t="s">
        <v>60</v>
      </c>
      <c r="E48" s="64">
        <v>1</v>
      </c>
      <c r="F48" s="65"/>
      <c r="G48" s="62"/>
      <c r="H48" s="46">
        <f t="shared" si="4"/>
        <v>0</v>
      </c>
      <c r="I48" s="62"/>
      <c r="J48" s="62"/>
      <c r="K48" s="47">
        <f t="shared" si="5"/>
        <v>0</v>
      </c>
      <c r="L48" s="48">
        <f t="shared" si="0"/>
        <v>0</v>
      </c>
      <c r="M48" s="46">
        <f t="shared" si="1"/>
        <v>0</v>
      </c>
      <c r="N48" s="46">
        <f t="shared" si="2"/>
        <v>0</v>
      </c>
      <c r="O48" s="46">
        <f t="shared" si="3"/>
        <v>0</v>
      </c>
      <c r="P48" s="47">
        <f t="shared" si="6"/>
        <v>0</v>
      </c>
    </row>
    <row r="49" spans="1:16" ht="12" thickBot="1" x14ac:dyDescent="0.25">
      <c r="A49" s="229" t="s">
        <v>575</v>
      </c>
      <c r="B49" s="230"/>
      <c r="C49" s="230"/>
      <c r="D49" s="230"/>
      <c r="E49" s="230"/>
      <c r="F49" s="230"/>
      <c r="G49" s="230"/>
      <c r="H49" s="230"/>
      <c r="I49" s="230"/>
      <c r="J49" s="230"/>
      <c r="K49" s="231"/>
      <c r="L49" s="66">
        <f>SUM(L14:L48)</f>
        <v>0</v>
      </c>
      <c r="M49" s="67">
        <f>SUM(M14:M48)</f>
        <v>0</v>
      </c>
      <c r="N49" s="67">
        <f>SUM(N14:N48)</f>
        <v>0</v>
      </c>
      <c r="O49" s="67">
        <f>SUM(O14:O48)</f>
        <v>0</v>
      </c>
      <c r="P49" s="68">
        <f>SUM(P14:P48)</f>
        <v>0</v>
      </c>
    </row>
    <row r="50" spans="1:16" x14ac:dyDescent="0.2">
      <c r="A50" s="15"/>
      <c r="B50" s="15"/>
      <c r="C50" s="15"/>
      <c r="D50" s="15"/>
      <c r="E50" s="15"/>
      <c r="F50" s="15"/>
      <c r="G50" s="15"/>
      <c r="H50" s="15"/>
      <c r="I50" s="15"/>
      <c r="J50" s="15"/>
      <c r="K50" s="15"/>
      <c r="L50" s="15"/>
      <c r="M50" s="15"/>
      <c r="N50" s="15"/>
      <c r="O50" s="15"/>
      <c r="P50" s="15"/>
    </row>
    <row r="51" spans="1:16" x14ac:dyDescent="0.2">
      <c r="A51" s="15"/>
      <c r="B51" s="15"/>
      <c r="C51" s="15"/>
      <c r="D51" s="15"/>
      <c r="E51" s="15"/>
      <c r="F51" s="15"/>
      <c r="G51" s="15"/>
      <c r="H51" s="15"/>
      <c r="I51" s="15"/>
      <c r="J51" s="15"/>
      <c r="K51" s="15"/>
      <c r="L51" s="15"/>
      <c r="M51" s="15"/>
      <c r="N51" s="15"/>
      <c r="O51" s="15"/>
      <c r="P51" s="15"/>
    </row>
    <row r="52" spans="1:16" x14ac:dyDescent="0.2">
      <c r="A52" s="1" t="s">
        <v>14</v>
      </c>
      <c r="B52" s="15"/>
      <c r="C52" s="223">
        <f>'Kops a'!C38:H38</f>
        <v>0</v>
      </c>
      <c r="D52" s="223"/>
      <c r="E52" s="223"/>
      <c r="F52" s="223"/>
      <c r="G52" s="223"/>
      <c r="H52" s="223"/>
      <c r="I52" s="15"/>
      <c r="J52" s="15"/>
      <c r="K52" s="15"/>
      <c r="L52" s="15"/>
      <c r="M52" s="15"/>
      <c r="N52" s="15"/>
      <c r="O52" s="15"/>
      <c r="P52" s="15"/>
    </row>
    <row r="53" spans="1:16" x14ac:dyDescent="0.2">
      <c r="A53" s="15"/>
      <c r="B53" s="15"/>
      <c r="C53" s="168" t="s">
        <v>15</v>
      </c>
      <c r="D53" s="168"/>
      <c r="E53" s="168"/>
      <c r="F53" s="168"/>
      <c r="G53" s="168"/>
      <c r="H53" s="168"/>
      <c r="I53" s="15"/>
      <c r="J53" s="15"/>
      <c r="K53" s="15"/>
      <c r="L53" s="15"/>
      <c r="M53" s="15"/>
      <c r="N53" s="15"/>
      <c r="O53" s="15"/>
      <c r="P53" s="15"/>
    </row>
    <row r="54" spans="1:16" x14ac:dyDescent="0.2">
      <c r="A54" s="15"/>
      <c r="B54" s="15"/>
      <c r="C54" s="15"/>
      <c r="D54" s="15"/>
      <c r="E54" s="15"/>
      <c r="F54" s="15"/>
      <c r="G54" s="15"/>
      <c r="H54" s="15"/>
      <c r="I54" s="15"/>
      <c r="J54" s="15"/>
      <c r="K54" s="15"/>
      <c r="L54" s="15"/>
      <c r="M54" s="15"/>
      <c r="N54" s="15"/>
      <c r="O54" s="15"/>
      <c r="P54" s="15"/>
    </row>
    <row r="55" spans="1:16" x14ac:dyDescent="0.2">
      <c r="A55" s="81" t="str">
        <f>'Kops a'!A41</f>
        <v>Tāme sastādīta 20__. gada __. _________</v>
      </c>
      <c r="B55" s="82"/>
      <c r="C55" s="82"/>
      <c r="D55" s="82"/>
      <c r="E55" s="15"/>
      <c r="F55" s="15"/>
      <c r="G55" s="15"/>
      <c r="H55" s="15"/>
      <c r="I55" s="15"/>
      <c r="J55" s="15"/>
      <c r="K55" s="15"/>
      <c r="L55" s="15"/>
      <c r="M55" s="15"/>
      <c r="N55" s="15"/>
      <c r="O55" s="15"/>
      <c r="P55" s="15"/>
    </row>
    <row r="56" spans="1:16" x14ac:dyDescent="0.2">
      <c r="A56" s="15"/>
      <c r="B56" s="15"/>
      <c r="C56" s="15"/>
      <c r="D56" s="15"/>
      <c r="E56" s="15"/>
      <c r="F56" s="15"/>
      <c r="G56" s="15"/>
      <c r="H56" s="15"/>
      <c r="I56" s="15"/>
      <c r="J56" s="15"/>
      <c r="K56" s="15"/>
      <c r="L56" s="15"/>
      <c r="M56" s="15"/>
      <c r="N56" s="15"/>
      <c r="O56" s="15"/>
      <c r="P56" s="15"/>
    </row>
    <row r="57" spans="1:16" x14ac:dyDescent="0.2">
      <c r="A57" s="1" t="s">
        <v>38</v>
      </c>
      <c r="B57" s="15"/>
      <c r="C57" s="223">
        <f>'Kops a'!C43:H43</f>
        <v>0</v>
      </c>
      <c r="D57" s="223"/>
      <c r="E57" s="223"/>
      <c r="F57" s="223"/>
      <c r="G57" s="223"/>
      <c r="H57" s="223"/>
      <c r="I57" s="15"/>
      <c r="J57" s="15"/>
      <c r="K57" s="15"/>
      <c r="L57" s="15"/>
      <c r="M57" s="15"/>
      <c r="N57" s="15"/>
      <c r="O57" s="15"/>
      <c r="P57" s="15"/>
    </row>
    <row r="58" spans="1:16" x14ac:dyDescent="0.2">
      <c r="A58" s="15"/>
      <c r="B58" s="15"/>
      <c r="C58" s="168" t="s">
        <v>15</v>
      </c>
      <c r="D58" s="168"/>
      <c r="E58" s="168"/>
      <c r="F58" s="168"/>
      <c r="G58" s="168"/>
      <c r="H58" s="168"/>
      <c r="I58" s="15"/>
      <c r="J58" s="15"/>
      <c r="K58" s="15"/>
      <c r="L58" s="15"/>
      <c r="M58" s="15"/>
      <c r="N58" s="15"/>
      <c r="O58" s="15"/>
      <c r="P58" s="15"/>
    </row>
    <row r="59" spans="1:16" x14ac:dyDescent="0.2">
      <c r="A59" s="15"/>
      <c r="B59" s="15"/>
      <c r="C59" s="15"/>
      <c r="D59" s="15"/>
      <c r="E59" s="15"/>
      <c r="F59" s="15"/>
      <c r="G59" s="15"/>
      <c r="H59" s="15"/>
      <c r="I59" s="15"/>
      <c r="J59" s="15"/>
      <c r="K59" s="15"/>
      <c r="L59" s="15"/>
      <c r="M59" s="15"/>
      <c r="N59" s="15"/>
      <c r="O59" s="15"/>
      <c r="P59" s="15"/>
    </row>
    <row r="60" spans="1:16" x14ac:dyDescent="0.2">
      <c r="A60" s="81" t="s">
        <v>55</v>
      </c>
      <c r="B60" s="82"/>
      <c r="C60" s="86">
        <f>'Kops a'!C46</f>
        <v>0</v>
      </c>
      <c r="D60" s="49"/>
      <c r="E60" s="15"/>
      <c r="F60" s="15"/>
      <c r="G60" s="15"/>
      <c r="H60" s="15"/>
      <c r="I60" s="15"/>
      <c r="J60" s="15"/>
      <c r="K60" s="15"/>
      <c r="L60" s="15"/>
      <c r="M60" s="15"/>
      <c r="N60" s="15"/>
      <c r="O60" s="15"/>
      <c r="P60" s="15"/>
    </row>
    <row r="61" spans="1:16" x14ac:dyDescent="0.2">
      <c r="A61" s="15"/>
      <c r="B61" s="15"/>
      <c r="C61" s="15"/>
      <c r="D61" s="15"/>
      <c r="E61" s="15"/>
      <c r="F61" s="15"/>
      <c r="G61" s="15"/>
      <c r="H61" s="15"/>
      <c r="I61" s="15"/>
      <c r="J61" s="15"/>
      <c r="K61" s="15"/>
      <c r="L61" s="15"/>
      <c r="M61" s="15"/>
      <c r="N61" s="15"/>
      <c r="O61" s="15"/>
      <c r="P61" s="15"/>
    </row>
  </sheetData>
  <mergeCells count="22">
    <mergeCell ref="C2:I2"/>
    <mergeCell ref="C3:I3"/>
    <mergeCell ref="D5:L5"/>
    <mergeCell ref="D6:L6"/>
    <mergeCell ref="D7:L7"/>
    <mergeCell ref="N9:O9"/>
    <mergeCell ref="A12:A13"/>
    <mergeCell ref="B12:B13"/>
    <mergeCell ref="C12:C13"/>
    <mergeCell ref="D12:D13"/>
    <mergeCell ref="E12:E13"/>
    <mergeCell ref="L12:P12"/>
    <mergeCell ref="C58:H58"/>
    <mergeCell ref="C4:I4"/>
    <mergeCell ref="F12:K12"/>
    <mergeCell ref="A9:F9"/>
    <mergeCell ref="J9:M9"/>
    <mergeCell ref="D8:L8"/>
    <mergeCell ref="A49:K49"/>
    <mergeCell ref="C52:H52"/>
    <mergeCell ref="C53:H53"/>
    <mergeCell ref="C57:H57"/>
  </mergeCells>
  <conditionalFormatting sqref="N9:O9 D5:L8 C57:H57 C52:H52">
    <cfRule type="cellIs" dxfId="170" priority="35" operator="equal">
      <formula>0</formula>
    </cfRule>
  </conditionalFormatting>
  <conditionalFormatting sqref="A9:F9">
    <cfRule type="containsText" dxfId="169" priority="33"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4:I4">
    <cfRule type="cellIs" dxfId="168" priority="32" operator="equal">
      <formula>0</formula>
    </cfRule>
  </conditionalFormatting>
  <conditionalFormatting sqref="O10">
    <cfRule type="cellIs" dxfId="167" priority="31" operator="equal">
      <formula>"20__. gada __. _________"</formula>
    </cfRule>
  </conditionalFormatting>
  <conditionalFormatting sqref="A49:K49">
    <cfRule type="containsText" dxfId="166" priority="30" operator="containsText" text="Tiešās izmaksas kopā, t. sk. darba devēja sociālais nodoklis __.__% ">
      <formula>NOT(ISERROR(SEARCH("Tiešās izmaksas kopā, t. sk. darba devēja sociālais nodoklis __.__% ",A49)))</formula>
    </cfRule>
  </conditionalFormatting>
  <conditionalFormatting sqref="L49:P49">
    <cfRule type="cellIs" dxfId="165" priority="25" operator="equal">
      <formula>0</formula>
    </cfRule>
  </conditionalFormatting>
  <conditionalFormatting sqref="C57:H57 C52:H52 D14:G47">
    <cfRule type="cellIs" dxfId="164" priority="14" operator="equal">
      <formula>0</formula>
    </cfRule>
  </conditionalFormatting>
  <conditionalFormatting sqref="P10">
    <cfRule type="cellIs" dxfId="163" priority="17" operator="equal">
      <formula>"20__. gada __. _________"</formula>
    </cfRule>
  </conditionalFormatting>
  <conditionalFormatting sqref="C60">
    <cfRule type="cellIs" dxfId="162" priority="12" operator="equal">
      <formula>0</formula>
    </cfRule>
  </conditionalFormatting>
  <conditionalFormatting sqref="D1">
    <cfRule type="cellIs" dxfId="161" priority="11" operator="equal">
      <formula>0</formula>
    </cfRule>
  </conditionalFormatting>
  <conditionalFormatting sqref="A14:B26 I14:J26 I28:J47 A28:B47">
    <cfRule type="cellIs" dxfId="160" priority="10" operator="equal">
      <formula>0</formula>
    </cfRule>
  </conditionalFormatting>
  <conditionalFormatting sqref="H14:H26 K14:P26 K28:P47 H28:H47">
    <cfRule type="cellIs" dxfId="159" priority="9" operator="equal">
      <formula>0</formula>
    </cfRule>
  </conditionalFormatting>
  <conditionalFormatting sqref="C14:C26 C28:C47">
    <cfRule type="cellIs" dxfId="158" priority="8" operator="equal">
      <formula>0</formula>
    </cfRule>
  </conditionalFormatting>
  <conditionalFormatting sqref="A27:B27 I27:J27">
    <cfRule type="cellIs" dxfId="157" priority="7" operator="equal">
      <formula>0</formula>
    </cfRule>
  </conditionalFormatting>
  <conditionalFormatting sqref="H27 K27:P27">
    <cfRule type="cellIs" dxfId="156" priority="6" operator="equal">
      <formula>0</formula>
    </cfRule>
  </conditionalFormatting>
  <conditionalFormatting sqref="C27">
    <cfRule type="cellIs" dxfId="155" priority="5" operator="equal">
      <formula>0</formula>
    </cfRule>
  </conditionalFormatting>
  <conditionalFormatting sqref="D48:G48">
    <cfRule type="cellIs" dxfId="154" priority="4" operator="equal">
      <formula>0</formula>
    </cfRule>
  </conditionalFormatting>
  <conditionalFormatting sqref="I48:J48 A48:B48">
    <cfRule type="cellIs" dxfId="153" priority="3" operator="equal">
      <formula>0</formula>
    </cfRule>
  </conditionalFormatting>
  <conditionalFormatting sqref="K48:P48 H48">
    <cfRule type="cellIs" dxfId="152" priority="2" operator="equal">
      <formula>0</formula>
    </cfRule>
  </conditionalFormatting>
  <conditionalFormatting sqref="C48">
    <cfRule type="cellIs" dxfId="151" priority="1" operator="equal">
      <formula>0</formula>
    </cfRule>
  </conditionalFormatting>
  <pageMargins left="0.7" right="0.7" top="0.75" bottom="0.75" header="0.3" footer="0.3"/>
  <pageSetup paperSize="9" scale="80"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6" operator="containsText" id="{DC7EA987-A541-4A14-8BBA-80430C8D8797}">
            <xm:f>NOT(ISERROR(SEARCH("Tāme sastādīta ____. gada ___. ______________",A55)))</xm:f>
            <xm:f>"Tāme sastādīta ____. gada ___. ______________"</xm:f>
            <x14:dxf>
              <font>
                <color auto="1"/>
              </font>
              <fill>
                <patternFill>
                  <bgColor rgb="FFC6EFCE"/>
                </patternFill>
              </fill>
            </x14:dxf>
          </x14:cfRule>
          <xm:sqref>A55</xm:sqref>
        </x14:conditionalFormatting>
        <x14:conditionalFormatting xmlns:xm="http://schemas.microsoft.com/office/excel/2006/main">
          <x14:cfRule type="containsText" priority="15" operator="containsText" id="{ACDA78AF-73B6-4D16-9157-A1B6B42F0CA3}">
            <xm:f>NOT(ISERROR(SEARCH("Sertifikāta Nr. _________________________________",A60)))</xm:f>
            <xm:f>"Sertifikāta Nr. _________________________________"</xm:f>
            <x14:dxf>
              <font>
                <color auto="1"/>
              </font>
              <fill>
                <patternFill>
                  <bgColor rgb="FFC6EFCE"/>
                </patternFill>
              </fill>
            </x14:dxf>
          </x14:cfRule>
          <xm:sqref>A60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P63"/>
  <sheetViews>
    <sheetView view="pageBreakPreview" topLeftCell="A9" zoomScale="60" zoomScaleNormal="100" workbookViewId="0">
      <selection activeCell="A9" sqref="A9:F9"/>
    </sheetView>
  </sheetViews>
  <sheetFormatPr defaultRowHeight="11.25" x14ac:dyDescent="0.2"/>
  <cols>
    <col min="1" max="1" width="4.5703125" style="1" customWidth="1"/>
    <col min="2" max="2" width="11" style="1" customWidth="1"/>
    <col min="3" max="3" width="62.5703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1"/>
      <c r="B1" s="21"/>
      <c r="C1" s="25" t="s">
        <v>39</v>
      </c>
      <c r="D1" s="50" t="str">
        <f>'Kops a'!A22</f>
        <v>7a</v>
      </c>
      <c r="E1" s="21"/>
      <c r="F1" s="21"/>
      <c r="G1" s="21"/>
      <c r="H1" s="21"/>
      <c r="I1" s="21"/>
      <c r="J1" s="21"/>
      <c r="N1" s="24"/>
      <c r="O1" s="25"/>
      <c r="P1" s="26"/>
    </row>
    <row r="2" spans="1:16" x14ac:dyDescent="0.2">
      <c r="A2" s="27"/>
      <c r="B2" s="27"/>
      <c r="C2" s="232" t="s">
        <v>568</v>
      </c>
      <c r="D2" s="232"/>
      <c r="E2" s="232"/>
      <c r="F2" s="232"/>
      <c r="G2" s="232"/>
      <c r="H2" s="232"/>
      <c r="I2" s="232"/>
      <c r="J2" s="27"/>
    </row>
    <row r="3" spans="1:16" x14ac:dyDescent="0.2">
      <c r="A3" s="28"/>
      <c r="B3" s="28"/>
      <c r="C3" s="212" t="s">
        <v>18</v>
      </c>
      <c r="D3" s="212"/>
      <c r="E3" s="212"/>
      <c r="F3" s="212"/>
      <c r="G3" s="212"/>
      <c r="H3" s="212"/>
      <c r="I3" s="212"/>
      <c r="J3" s="28"/>
    </row>
    <row r="4" spans="1:16" x14ac:dyDescent="0.2">
      <c r="A4" s="28"/>
      <c r="B4" s="28"/>
      <c r="C4" s="233" t="s">
        <v>53</v>
      </c>
      <c r="D4" s="233"/>
      <c r="E4" s="233"/>
      <c r="F4" s="233"/>
      <c r="G4" s="233"/>
      <c r="H4" s="233"/>
      <c r="I4" s="233"/>
      <c r="J4" s="28"/>
    </row>
    <row r="5" spans="1:16" x14ac:dyDescent="0.2">
      <c r="A5" s="21"/>
      <c r="B5" s="21"/>
      <c r="C5" s="25" t="s">
        <v>5</v>
      </c>
      <c r="D5" s="246" t="str">
        <f>'Kops a'!D7</f>
        <v>Daudzdzīvokļu dzīvojamā māja</v>
      </c>
      <c r="E5" s="246"/>
      <c r="F5" s="246"/>
      <c r="G5" s="246"/>
      <c r="H5" s="246"/>
      <c r="I5" s="246"/>
      <c r="J5" s="246"/>
      <c r="K5" s="246"/>
      <c r="L5" s="246"/>
      <c r="M5" s="15"/>
      <c r="N5" s="15"/>
      <c r="O5" s="15"/>
      <c r="P5" s="15"/>
    </row>
    <row r="6" spans="1:16" x14ac:dyDescent="0.2">
      <c r="A6" s="21"/>
      <c r="B6" s="21"/>
      <c r="C6" s="25" t="s">
        <v>6</v>
      </c>
      <c r="D6" s="246" t="str">
        <f>'Kops a'!D8</f>
        <v>Daudzdzīvokļu dzīvojamās mājas vienkāršotās atjaunošanas apliecinājuma karte</v>
      </c>
      <c r="E6" s="246"/>
      <c r="F6" s="246"/>
      <c r="G6" s="246"/>
      <c r="H6" s="246"/>
      <c r="I6" s="246"/>
      <c r="J6" s="246"/>
      <c r="K6" s="246"/>
      <c r="L6" s="246"/>
      <c r="M6" s="15"/>
      <c r="N6" s="15"/>
      <c r="O6" s="15"/>
      <c r="P6" s="15"/>
    </row>
    <row r="7" spans="1:16" x14ac:dyDescent="0.2">
      <c r="A7" s="21"/>
      <c r="B7" s="21"/>
      <c r="C7" s="25" t="s">
        <v>7</v>
      </c>
      <c r="D7" s="246" t="str">
        <f>'Kops a'!D9</f>
        <v>Enkmaņa iela 1, Valmiera</v>
      </c>
      <c r="E7" s="246"/>
      <c r="F7" s="246"/>
      <c r="G7" s="246"/>
      <c r="H7" s="246"/>
      <c r="I7" s="246"/>
      <c r="J7" s="246"/>
      <c r="K7" s="246"/>
      <c r="L7" s="246"/>
      <c r="M7" s="15"/>
      <c r="N7" s="15"/>
      <c r="O7" s="15"/>
      <c r="P7" s="15"/>
    </row>
    <row r="8" spans="1:16" x14ac:dyDescent="0.2">
      <c r="A8" s="21"/>
      <c r="B8" s="21"/>
      <c r="C8" s="4" t="s">
        <v>21</v>
      </c>
      <c r="D8" s="246">
        <f>'Kops a'!D10</f>
        <v>0</v>
      </c>
      <c r="E8" s="246"/>
      <c r="F8" s="246"/>
      <c r="G8" s="246"/>
      <c r="H8" s="246"/>
      <c r="I8" s="246"/>
      <c r="J8" s="246"/>
      <c r="K8" s="246"/>
      <c r="L8" s="246"/>
      <c r="M8" s="15"/>
      <c r="N8" s="15"/>
      <c r="O8" s="15"/>
      <c r="P8" s="15"/>
    </row>
    <row r="9" spans="1:16" ht="11.25" customHeight="1" x14ac:dyDescent="0.2">
      <c r="A9" s="234" t="s">
        <v>629</v>
      </c>
      <c r="B9" s="234"/>
      <c r="C9" s="234"/>
      <c r="D9" s="234"/>
      <c r="E9" s="234"/>
      <c r="F9" s="234"/>
      <c r="G9" s="29"/>
      <c r="H9" s="29"/>
      <c r="I9" s="29"/>
      <c r="J9" s="238" t="s">
        <v>40</v>
      </c>
      <c r="K9" s="238"/>
      <c r="L9" s="238"/>
      <c r="M9" s="238"/>
      <c r="N9" s="245">
        <f>P51</f>
        <v>0</v>
      </c>
      <c r="O9" s="245"/>
      <c r="P9" s="29"/>
    </row>
    <row r="10" spans="1:16" x14ac:dyDescent="0.2">
      <c r="A10" s="30"/>
      <c r="B10" s="31"/>
      <c r="C10" s="4"/>
      <c r="D10" s="21"/>
      <c r="E10" s="21"/>
      <c r="F10" s="21"/>
      <c r="G10" s="21"/>
      <c r="H10" s="21"/>
      <c r="I10" s="21"/>
      <c r="J10" s="21"/>
      <c r="K10" s="21"/>
      <c r="L10" s="27"/>
      <c r="M10" s="27"/>
      <c r="O10" s="84"/>
      <c r="P10" s="83" t="str">
        <f>A57</f>
        <v>Tāme sastādīta 20__. gada __. _________</v>
      </c>
    </row>
    <row r="11" spans="1:16" ht="12" thickBot="1" x14ac:dyDescent="0.25">
      <c r="A11" s="30"/>
      <c r="B11" s="31"/>
      <c r="C11" s="4"/>
      <c r="D11" s="21"/>
      <c r="E11" s="21"/>
      <c r="F11" s="21"/>
      <c r="G11" s="21"/>
      <c r="H11" s="21"/>
      <c r="I11" s="21"/>
      <c r="J11" s="21"/>
      <c r="K11" s="21"/>
      <c r="L11" s="32"/>
      <c r="M11" s="32"/>
      <c r="N11" s="33"/>
      <c r="O11" s="24"/>
      <c r="P11" s="21"/>
    </row>
    <row r="12" spans="1:16" x14ac:dyDescent="0.2">
      <c r="A12" s="190" t="s">
        <v>24</v>
      </c>
      <c r="B12" s="240" t="s">
        <v>41</v>
      </c>
      <c r="C12" s="236" t="s">
        <v>42</v>
      </c>
      <c r="D12" s="243" t="s">
        <v>43</v>
      </c>
      <c r="E12" s="227" t="s">
        <v>44</v>
      </c>
      <c r="F12" s="235" t="s">
        <v>45</v>
      </c>
      <c r="G12" s="236"/>
      <c r="H12" s="236"/>
      <c r="I12" s="236"/>
      <c r="J12" s="236"/>
      <c r="K12" s="237"/>
      <c r="L12" s="235" t="s">
        <v>46</v>
      </c>
      <c r="M12" s="236"/>
      <c r="N12" s="236"/>
      <c r="O12" s="236"/>
      <c r="P12" s="237"/>
    </row>
    <row r="13" spans="1:16" ht="126.75" customHeight="1" thickBot="1" x14ac:dyDescent="0.25">
      <c r="A13" s="239"/>
      <c r="B13" s="241"/>
      <c r="C13" s="242"/>
      <c r="D13" s="244"/>
      <c r="E13" s="228"/>
      <c r="F13" s="34" t="s">
        <v>47</v>
      </c>
      <c r="G13" s="35" t="s">
        <v>48</v>
      </c>
      <c r="H13" s="35" t="s">
        <v>49</v>
      </c>
      <c r="I13" s="35" t="s">
        <v>50</v>
      </c>
      <c r="J13" s="35" t="s">
        <v>51</v>
      </c>
      <c r="K13" s="58" t="s">
        <v>52</v>
      </c>
      <c r="L13" s="34" t="s">
        <v>47</v>
      </c>
      <c r="M13" s="35" t="s">
        <v>49</v>
      </c>
      <c r="N13" s="35" t="s">
        <v>50</v>
      </c>
      <c r="O13" s="35" t="s">
        <v>51</v>
      </c>
      <c r="P13" s="58" t="s">
        <v>52</v>
      </c>
    </row>
    <row r="14" spans="1:16" x14ac:dyDescent="0.2">
      <c r="A14" s="36"/>
      <c r="B14" s="37"/>
      <c r="C14" s="91" t="s">
        <v>227</v>
      </c>
      <c r="D14" s="23"/>
      <c r="E14" s="64"/>
      <c r="F14" s="65"/>
      <c r="G14" s="62"/>
      <c r="H14" s="46">
        <f>ROUND(F14*G14,2)</f>
        <v>0</v>
      </c>
      <c r="I14" s="62"/>
      <c r="J14" s="62"/>
      <c r="K14" s="47">
        <f>SUM(H14:J14)</f>
        <v>0</v>
      </c>
      <c r="L14" s="48">
        <f t="shared" ref="L14:L50" si="0">ROUND(E14*F14,2)</f>
        <v>0</v>
      </c>
      <c r="M14" s="46">
        <f t="shared" ref="M14:M50" si="1">ROUND(H14*E14,2)</f>
        <v>0</v>
      </c>
      <c r="N14" s="46">
        <f t="shared" ref="N14:N50" si="2">ROUND(I14*E14,2)</f>
        <v>0</v>
      </c>
      <c r="O14" s="46">
        <f t="shared" ref="O14:O50" si="3">ROUND(J14*E14,2)</f>
        <v>0</v>
      </c>
      <c r="P14" s="47">
        <f>SUM(M14:O14)</f>
        <v>0</v>
      </c>
    </row>
    <row r="15" spans="1:16" x14ac:dyDescent="0.2">
      <c r="A15" s="36"/>
      <c r="B15" s="37"/>
      <c r="C15" s="45" t="s">
        <v>228</v>
      </c>
      <c r="D15" s="23"/>
      <c r="E15" s="64"/>
      <c r="F15" s="65"/>
      <c r="G15" s="62"/>
      <c r="H15" s="46">
        <f t="shared" ref="H15:H50" si="4">ROUND(F15*G15,2)</f>
        <v>0</v>
      </c>
      <c r="I15" s="62"/>
      <c r="J15" s="62"/>
      <c r="K15" s="47">
        <f t="shared" ref="K15:K50" si="5">SUM(H15:J15)</f>
        <v>0</v>
      </c>
      <c r="L15" s="48">
        <f t="shared" si="0"/>
        <v>0</v>
      </c>
      <c r="M15" s="46">
        <f t="shared" si="1"/>
        <v>0</v>
      </c>
      <c r="N15" s="46">
        <f t="shared" si="2"/>
        <v>0</v>
      </c>
      <c r="O15" s="46">
        <f t="shared" si="3"/>
        <v>0</v>
      </c>
      <c r="P15" s="47">
        <f t="shared" ref="P15:P50" si="6">SUM(M15:O15)</f>
        <v>0</v>
      </c>
    </row>
    <row r="16" spans="1:16" x14ac:dyDescent="0.2">
      <c r="A16" s="36">
        <v>1</v>
      </c>
      <c r="B16" s="37"/>
      <c r="C16" s="45" t="s">
        <v>229</v>
      </c>
      <c r="D16" s="23" t="s">
        <v>60</v>
      </c>
      <c r="E16" s="64">
        <v>1</v>
      </c>
      <c r="F16" s="65"/>
      <c r="G16" s="62"/>
      <c r="H16" s="46">
        <f t="shared" si="4"/>
        <v>0</v>
      </c>
      <c r="I16" s="62"/>
      <c r="J16" s="62"/>
      <c r="K16" s="47">
        <f t="shared" si="5"/>
        <v>0</v>
      </c>
      <c r="L16" s="48">
        <f t="shared" si="0"/>
        <v>0</v>
      </c>
      <c r="M16" s="46">
        <f t="shared" si="1"/>
        <v>0</v>
      </c>
      <c r="N16" s="46">
        <f t="shared" si="2"/>
        <v>0</v>
      </c>
      <c r="O16" s="46">
        <f t="shared" si="3"/>
        <v>0</v>
      </c>
      <c r="P16" s="47">
        <f t="shared" si="6"/>
        <v>0</v>
      </c>
    </row>
    <row r="17" spans="1:16" x14ac:dyDescent="0.2">
      <c r="A17" s="36">
        <v>2</v>
      </c>
      <c r="B17" s="37"/>
      <c r="C17" s="45" t="s">
        <v>230</v>
      </c>
      <c r="D17" s="23" t="s">
        <v>60</v>
      </c>
      <c r="E17" s="64">
        <v>1</v>
      </c>
      <c r="F17" s="65"/>
      <c r="G17" s="62"/>
      <c r="H17" s="46">
        <f t="shared" si="4"/>
        <v>0</v>
      </c>
      <c r="I17" s="62"/>
      <c r="J17" s="62"/>
      <c r="K17" s="47">
        <f t="shared" si="5"/>
        <v>0</v>
      </c>
      <c r="L17" s="48">
        <f t="shared" si="0"/>
        <v>0</v>
      </c>
      <c r="M17" s="46">
        <f t="shared" si="1"/>
        <v>0</v>
      </c>
      <c r="N17" s="46">
        <f t="shared" si="2"/>
        <v>0</v>
      </c>
      <c r="O17" s="46">
        <f t="shared" si="3"/>
        <v>0</v>
      </c>
      <c r="P17" s="47">
        <f t="shared" si="6"/>
        <v>0</v>
      </c>
    </row>
    <row r="18" spans="1:16" x14ac:dyDescent="0.2">
      <c r="A18" s="36"/>
      <c r="B18" s="94" t="s">
        <v>231</v>
      </c>
      <c r="C18" s="91" t="s">
        <v>232</v>
      </c>
      <c r="D18" s="23"/>
      <c r="E18" s="64"/>
      <c r="F18" s="65"/>
      <c r="G18" s="62"/>
      <c r="H18" s="46">
        <f t="shared" si="4"/>
        <v>0</v>
      </c>
      <c r="I18" s="62"/>
      <c r="J18" s="62"/>
      <c r="K18" s="47">
        <f t="shared" si="5"/>
        <v>0</v>
      </c>
      <c r="L18" s="48">
        <f t="shared" si="0"/>
        <v>0</v>
      </c>
      <c r="M18" s="46">
        <f t="shared" si="1"/>
        <v>0</v>
      </c>
      <c r="N18" s="46">
        <f t="shared" si="2"/>
        <v>0</v>
      </c>
      <c r="O18" s="46">
        <f t="shared" si="3"/>
        <v>0</v>
      </c>
      <c r="P18" s="47">
        <f t="shared" si="6"/>
        <v>0</v>
      </c>
    </row>
    <row r="19" spans="1:16" ht="22.5" x14ac:dyDescent="0.2">
      <c r="A19" s="36">
        <v>3</v>
      </c>
      <c r="B19" s="37"/>
      <c r="C19" s="45" t="s">
        <v>254</v>
      </c>
      <c r="D19" s="23" t="s">
        <v>68</v>
      </c>
      <c r="E19" s="64">
        <v>131</v>
      </c>
      <c r="F19" s="65"/>
      <c r="G19" s="62"/>
      <c r="H19" s="46">
        <f t="shared" si="4"/>
        <v>0</v>
      </c>
      <c r="I19" s="62"/>
      <c r="J19" s="62"/>
      <c r="K19" s="47">
        <f t="shared" si="5"/>
        <v>0</v>
      </c>
      <c r="L19" s="48">
        <f t="shared" si="0"/>
        <v>0</v>
      </c>
      <c r="M19" s="46">
        <f t="shared" si="1"/>
        <v>0</v>
      </c>
      <c r="N19" s="46">
        <f t="shared" si="2"/>
        <v>0</v>
      </c>
      <c r="O19" s="46">
        <f t="shared" si="3"/>
        <v>0</v>
      </c>
      <c r="P19" s="47">
        <f t="shared" si="6"/>
        <v>0</v>
      </c>
    </row>
    <row r="20" spans="1:16" x14ac:dyDescent="0.2">
      <c r="A20" s="36">
        <v>4</v>
      </c>
      <c r="B20" s="37"/>
      <c r="C20" s="45" t="s">
        <v>233</v>
      </c>
      <c r="D20" s="23" t="s">
        <v>94</v>
      </c>
      <c r="E20" s="64">
        <v>20</v>
      </c>
      <c r="F20" s="65"/>
      <c r="G20" s="62"/>
      <c r="H20" s="46">
        <f t="shared" si="4"/>
        <v>0</v>
      </c>
      <c r="I20" s="62"/>
      <c r="J20" s="62"/>
      <c r="K20" s="47">
        <f t="shared" si="5"/>
        <v>0</v>
      </c>
      <c r="L20" s="48">
        <f t="shared" si="0"/>
        <v>0</v>
      </c>
      <c r="M20" s="46">
        <f t="shared" si="1"/>
        <v>0</v>
      </c>
      <c r="N20" s="46">
        <f t="shared" si="2"/>
        <v>0</v>
      </c>
      <c r="O20" s="46">
        <f t="shared" si="3"/>
        <v>0</v>
      </c>
      <c r="P20" s="47">
        <f t="shared" si="6"/>
        <v>0</v>
      </c>
    </row>
    <row r="21" spans="1:16" x14ac:dyDescent="0.2">
      <c r="A21" s="36">
        <v>5</v>
      </c>
      <c r="B21" s="37"/>
      <c r="C21" s="45" t="s">
        <v>234</v>
      </c>
      <c r="D21" s="23" t="s">
        <v>68</v>
      </c>
      <c r="E21" s="64">
        <v>131</v>
      </c>
      <c r="F21" s="65"/>
      <c r="G21" s="62"/>
      <c r="H21" s="46">
        <f t="shared" si="4"/>
        <v>0</v>
      </c>
      <c r="I21" s="62"/>
      <c r="J21" s="62"/>
      <c r="K21" s="47">
        <f t="shared" si="5"/>
        <v>0</v>
      </c>
      <c r="L21" s="48">
        <f t="shared" si="0"/>
        <v>0</v>
      </c>
      <c r="M21" s="46">
        <f t="shared" si="1"/>
        <v>0</v>
      </c>
      <c r="N21" s="46">
        <f t="shared" si="2"/>
        <v>0</v>
      </c>
      <c r="O21" s="46">
        <f t="shared" si="3"/>
        <v>0</v>
      </c>
      <c r="P21" s="47">
        <f t="shared" si="6"/>
        <v>0</v>
      </c>
    </row>
    <row r="22" spans="1:16" x14ac:dyDescent="0.2">
      <c r="A22" s="36">
        <v>6</v>
      </c>
      <c r="B22" s="37"/>
      <c r="C22" s="45" t="s">
        <v>235</v>
      </c>
      <c r="D22" s="23" t="s">
        <v>68</v>
      </c>
      <c r="E22" s="64">
        <v>131</v>
      </c>
      <c r="F22" s="65"/>
      <c r="G22" s="62"/>
      <c r="H22" s="46">
        <f t="shared" si="4"/>
        <v>0</v>
      </c>
      <c r="I22" s="62"/>
      <c r="J22" s="62"/>
      <c r="K22" s="47">
        <f t="shared" si="5"/>
        <v>0</v>
      </c>
      <c r="L22" s="48">
        <f t="shared" si="0"/>
        <v>0</v>
      </c>
      <c r="M22" s="46">
        <f t="shared" si="1"/>
        <v>0</v>
      </c>
      <c r="N22" s="46">
        <f t="shared" si="2"/>
        <v>0</v>
      </c>
      <c r="O22" s="46">
        <f t="shared" si="3"/>
        <v>0</v>
      </c>
      <c r="P22" s="47">
        <f t="shared" si="6"/>
        <v>0</v>
      </c>
    </row>
    <row r="23" spans="1:16" x14ac:dyDescent="0.2">
      <c r="A23" s="36">
        <v>7</v>
      </c>
      <c r="B23" s="37"/>
      <c r="C23" s="45" t="s">
        <v>236</v>
      </c>
      <c r="D23" s="23" t="s">
        <v>94</v>
      </c>
      <c r="E23" s="64">
        <v>12</v>
      </c>
      <c r="F23" s="65"/>
      <c r="G23" s="62"/>
      <c r="H23" s="46">
        <f t="shared" si="4"/>
        <v>0</v>
      </c>
      <c r="I23" s="62"/>
      <c r="J23" s="62"/>
      <c r="K23" s="47">
        <f t="shared" si="5"/>
        <v>0</v>
      </c>
      <c r="L23" s="48">
        <f t="shared" si="0"/>
        <v>0</v>
      </c>
      <c r="M23" s="46">
        <f t="shared" si="1"/>
        <v>0</v>
      </c>
      <c r="N23" s="46">
        <f t="shared" si="2"/>
        <v>0</v>
      </c>
      <c r="O23" s="46">
        <f t="shared" si="3"/>
        <v>0</v>
      </c>
      <c r="P23" s="47">
        <f t="shared" si="6"/>
        <v>0</v>
      </c>
    </row>
    <row r="24" spans="1:16" x14ac:dyDescent="0.2">
      <c r="A24" s="36">
        <v>8</v>
      </c>
      <c r="B24" s="37"/>
      <c r="C24" s="45" t="s">
        <v>237</v>
      </c>
      <c r="D24" s="23" t="s">
        <v>96</v>
      </c>
      <c r="E24" s="64">
        <v>1048</v>
      </c>
      <c r="F24" s="65"/>
      <c r="G24" s="62"/>
      <c r="H24" s="46">
        <f t="shared" si="4"/>
        <v>0</v>
      </c>
      <c r="I24" s="62"/>
      <c r="J24" s="62"/>
      <c r="K24" s="47">
        <f t="shared" si="5"/>
        <v>0</v>
      </c>
      <c r="L24" s="48">
        <f t="shared" si="0"/>
        <v>0</v>
      </c>
      <c r="M24" s="46">
        <f t="shared" si="1"/>
        <v>0</v>
      </c>
      <c r="N24" s="46">
        <f t="shared" si="2"/>
        <v>0</v>
      </c>
      <c r="O24" s="46">
        <f t="shared" si="3"/>
        <v>0</v>
      </c>
      <c r="P24" s="47">
        <f t="shared" si="6"/>
        <v>0</v>
      </c>
    </row>
    <row r="25" spans="1:16" x14ac:dyDescent="0.2">
      <c r="A25" s="36">
        <v>9</v>
      </c>
      <c r="B25" s="37"/>
      <c r="C25" s="45" t="s">
        <v>169</v>
      </c>
      <c r="D25" s="23" t="s">
        <v>72</v>
      </c>
      <c r="E25" s="64">
        <v>1450</v>
      </c>
      <c r="F25" s="65"/>
      <c r="G25" s="62"/>
      <c r="H25" s="46">
        <f t="shared" si="4"/>
        <v>0</v>
      </c>
      <c r="I25" s="62"/>
      <c r="J25" s="62"/>
      <c r="K25" s="47">
        <f t="shared" si="5"/>
        <v>0</v>
      </c>
      <c r="L25" s="48">
        <f t="shared" si="0"/>
        <v>0</v>
      </c>
      <c r="M25" s="46">
        <f t="shared" si="1"/>
        <v>0</v>
      </c>
      <c r="N25" s="46">
        <f t="shared" si="2"/>
        <v>0</v>
      </c>
      <c r="O25" s="46">
        <f t="shared" si="3"/>
        <v>0</v>
      </c>
      <c r="P25" s="47">
        <f t="shared" si="6"/>
        <v>0</v>
      </c>
    </row>
    <row r="26" spans="1:16" x14ac:dyDescent="0.2">
      <c r="A26" s="36">
        <v>10</v>
      </c>
      <c r="B26" s="37"/>
      <c r="C26" s="45" t="s">
        <v>238</v>
      </c>
      <c r="D26" s="23" t="s">
        <v>68</v>
      </c>
      <c r="E26" s="64">
        <v>145</v>
      </c>
      <c r="F26" s="65"/>
      <c r="G26" s="62"/>
      <c r="H26" s="46">
        <f t="shared" si="4"/>
        <v>0</v>
      </c>
      <c r="I26" s="62"/>
      <c r="J26" s="62"/>
      <c r="K26" s="47">
        <f t="shared" si="5"/>
        <v>0</v>
      </c>
      <c r="L26" s="48">
        <f t="shared" si="0"/>
        <v>0</v>
      </c>
      <c r="M26" s="46">
        <f t="shared" si="1"/>
        <v>0</v>
      </c>
      <c r="N26" s="46">
        <f t="shared" si="2"/>
        <v>0</v>
      </c>
      <c r="O26" s="46">
        <f t="shared" si="3"/>
        <v>0</v>
      </c>
      <c r="P26" s="47">
        <f t="shared" si="6"/>
        <v>0</v>
      </c>
    </row>
    <row r="27" spans="1:16" x14ac:dyDescent="0.2">
      <c r="A27" s="36"/>
      <c r="B27" s="94" t="s">
        <v>239</v>
      </c>
      <c r="C27" s="91" t="s">
        <v>240</v>
      </c>
      <c r="D27" s="23"/>
      <c r="E27" s="64"/>
      <c r="F27" s="65"/>
      <c r="G27" s="62"/>
      <c r="H27" s="46">
        <f t="shared" si="4"/>
        <v>0</v>
      </c>
      <c r="I27" s="62"/>
      <c r="J27" s="62"/>
      <c r="K27" s="47">
        <f t="shared" si="5"/>
        <v>0</v>
      </c>
      <c r="L27" s="48">
        <f t="shared" si="0"/>
        <v>0</v>
      </c>
      <c r="M27" s="46">
        <f t="shared" si="1"/>
        <v>0</v>
      </c>
      <c r="N27" s="46">
        <f t="shared" si="2"/>
        <v>0</v>
      </c>
      <c r="O27" s="46">
        <f t="shared" si="3"/>
        <v>0</v>
      </c>
      <c r="P27" s="47">
        <f t="shared" si="6"/>
        <v>0</v>
      </c>
    </row>
    <row r="28" spans="1:16" x14ac:dyDescent="0.2">
      <c r="A28" s="36">
        <v>11</v>
      </c>
      <c r="B28" s="37"/>
      <c r="C28" s="45" t="s">
        <v>241</v>
      </c>
      <c r="D28" s="23" t="s">
        <v>72</v>
      </c>
      <c r="E28" s="64">
        <v>1</v>
      </c>
      <c r="F28" s="65"/>
      <c r="G28" s="62"/>
      <c r="H28" s="46">
        <f t="shared" si="4"/>
        <v>0</v>
      </c>
      <c r="I28" s="62"/>
      <c r="J28" s="62"/>
      <c r="K28" s="47">
        <f t="shared" si="5"/>
        <v>0</v>
      </c>
      <c r="L28" s="48">
        <f t="shared" si="0"/>
        <v>0</v>
      </c>
      <c r="M28" s="46">
        <f t="shared" si="1"/>
        <v>0</v>
      </c>
      <c r="N28" s="46">
        <f t="shared" si="2"/>
        <v>0</v>
      </c>
      <c r="O28" s="46">
        <f t="shared" si="3"/>
        <v>0</v>
      </c>
      <c r="P28" s="47">
        <f t="shared" si="6"/>
        <v>0</v>
      </c>
    </row>
    <row r="29" spans="1:16" ht="23.25" customHeight="1" x14ac:dyDescent="0.2">
      <c r="A29" s="36">
        <v>12</v>
      </c>
      <c r="B29" s="37"/>
      <c r="C29" s="45" t="s">
        <v>242</v>
      </c>
      <c r="D29" s="23" t="s">
        <v>72</v>
      </c>
      <c r="E29" s="64">
        <v>1</v>
      </c>
      <c r="F29" s="65"/>
      <c r="G29" s="62"/>
      <c r="H29" s="46">
        <f t="shared" si="4"/>
        <v>0</v>
      </c>
      <c r="I29" s="62"/>
      <c r="J29" s="62"/>
      <c r="K29" s="47">
        <f t="shared" si="5"/>
        <v>0</v>
      </c>
      <c r="L29" s="48">
        <f t="shared" si="0"/>
        <v>0</v>
      </c>
      <c r="M29" s="46">
        <f t="shared" si="1"/>
        <v>0</v>
      </c>
      <c r="N29" s="46">
        <f t="shared" si="2"/>
        <v>0</v>
      </c>
      <c r="O29" s="46">
        <f t="shared" si="3"/>
        <v>0</v>
      </c>
      <c r="P29" s="47">
        <f t="shared" si="6"/>
        <v>0</v>
      </c>
    </row>
    <row r="30" spans="1:16" x14ac:dyDescent="0.2">
      <c r="A30" s="36">
        <v>13</v>
      </c>
      <c r="B30" s="37"/>
      <c r="C30" s="45" t="s">
        <v>243</v>
      </c>
      <c r="D30" s="23" t="s">
        <v>60</v>
      </c>
      <c r="E30" s="64">
        <v>2</v>
      </c>
      <c r="F30" s="65"/>
      <c r="G30" s="62"/>
      <c r="H30" s="46">
        <f t="shared" si="4"/>
        <v>0</v>
      </c>
      <c r="I30" s="62"/>
      <c r="J30" s="62"/>
      <c r="K30" s="47">
        <f t="shared" si="5"/>
        <v>0</v>
      </c>
      <c r="L30" s="48">
        <f t="shared" si="0"/>
        <v>0</v>
      </c>
      <c r="M30" s="46">
        <f t="shared" si="1"/>
        <v>0</v>
      </c>
      <c r="N30" s="46">
        <f t="shared" si="2"/>
        <v>0</v>
      </c>
      <c r="O30" s="46">
        <f t="shared" si="3"/>
        <v>0</v>
      </c>
      <c r="P30" s="47">
        <f t="shared" si="6"/>
        <v>0</v>
      </c>
    </row>
    <row r="31" spans="1:16" x14ac:dyDescent="0.2">
      <c r="A31" s="36">
        <v>14</v>
      </c>
      <c r="B31" s="37"/>
      <c r="C31" s="45" t="s">
        <v>244</v>
      </c>
      <c r="D31" s="23" t="s">
        <v>58</v>
      </c>
      <c r="E31" s="64">
        <v>10</v>
      </c>
      <c r="F31" s="65"/>
      <c r="G31" s="62"/>
      <c r="H31" s="46">
        <f t="shared" si="4"/>
        <v>0</v>
      </c>
      <c r="I31" s="62"/>
      <c r="J31" s="62"/>
      <c r="K31" s="47">
        <f t="shared" si="5"/>
        <v>0</v>
      </c>
      <c r="L31" s="48">
        <f t="shared" si="0"/>
        <v>0</v>
      </c>
      <c r="M31" s="46">
        <f t="shared" si="1"/>
        <v>0</v>
      </c>
      <c r="N31" s="46">
        <f t="shared" si="2"/>
        <v>0</v>
      </c>
      <c r="O31" s="46">
        <f t="shared" si="3"/>
        <v>0</v>
      </c>
      <c r="P31" s="47">
        <f t="shared" si="6"/>
        <v>0</v>
      </c>
    </row>
    <row r="32" spans="1:16" x14ac:dyDescent="0.2">
      <c r="A32" s="36"/>
      <c r="B32" s="94" t="s">
        <v>245</v>
      </c>
      <c r="C32" s="91" t="s">
        <v>246</v>
      </c>
      <c r="D32" s="23"/>
      <c r="E32" s="64"/>
      <c r="F32" s="65"/>
      <c r="G32" s="62"/>
      <c r="H32" s="46">
        <f t="shared" si="4"/>
        <v>0</v>
      </c>
      <c r="I32" s="62"/>
      <c r="J32" s="62"/>
      <c r="K32" s="47">
        <f t="shared" si="5"/>
        <v>0</v>
      </c>
      <c r="L32" s="48">
        <f t="shared" si="0"/>
        <v>0</v>
      </c>
      <c r="M32" s="46">
        <f t="shared" si="1"/>
        <v>0</v>
      </c>
      <c r="N32" s="46">
        <f t="shared" si="2"/>
        <v>0</v>
      </c>
      <c r="O32" s="46">
        <f t="shared" si="3"/>
        <v>0</v>
      </c>
      <c r="P32" s="47">
        <f t="shared" si="6"/>
        <v>0</v>
      </c>
    </row>
    <row r="33" spans="1:16" x14ac:dyDescent="0.2">
      <c r="A33" s="36">
        <v>15</v>
      </c>
      <c r="B33" s="37"/>
      <c r="C33" s="45" t="s">
        <v>247</v>
      </c>
      <c r="D33" s="23" t="s">
        <v>68</v>
      </c>
      <c r="E33" s="64">
        <v>3</v>
      </c>
      <c r="F33" s="65"/>
      <c r="G33" s="62"/>
      <c r="H33" s="46">
        <f t="shared" si="4"/>
        <v>0</v>
      </c>
      <c r="I33" s="62"/>
      <c r="J33" s="62"/>
      <c r="K33" s="47">
        <f t="shared" si="5"/>
        <v>0</v>
      </c>
      <c r="L33" s="48">
        <f t="shared" si="0"/>
        <v>0</v>
      </c>
      <c r="M33" s="46">
        <f t="shared" si="1"/>
        <v>0</v>
      </c>
      <c r="N33" s="46">
        <f t="shared" si="2"/>
        <v>0</v>
      </c>
      <c r="O33" s="46">
        <f t="shared" si="3"/>
        <v>0</v>
      </c>
      <c r="P33" s="47">
        <f t="shared" si="6"/>
        <v>0</v>
      </c>
    </row>
    <row r="34" spans="1:16" x14ac:dyDescent="0.2">
      <c r="A34" s="36">
        <v>16</v>
      </c>
      <c r="B34" s="37"/>
      <c r="C34" s="45" t="s">
        <v>93</v>
      </c>
      <c r="D34" s="23" t="s">
        <v>94</v>
      </c>
      <c r="E34" s="64">
        <v>1</v>
      </c>
      <c r="F34" s="65"/>
      <c r="G34" s="62"/>
      <c r="H34" s="46">
        <f t="shared" si="4"/>
        <v>0</v>
      </c>
      <c r="I34" s="62"/>
      <c r="J34" s="62"/>
      <c r="K34" s="47">
        <f t="shared" si="5"/>
        <v>0</v>
      </c>
      <c r="L34" s="48">
        <f t="shared" si="0"/>
        <v>0</v>
      </c>
      <c r="M34" s="46">
        <f t="shared" si="1"/>
        <v>0</v>
      </c>
      <c r="N34" s="46">
        <f t="shared" si="2"/>
        <v>0</v>
      </c>
      <c r="O34" s="46">
        <f t="shared" si="3"/>
        <v>0</v>
      </c>
      <c r="P34" s="47">
        <f t="shared" si="6"/>
        <v>0</v>
      </c>
    </row>
    <row r="35" spans="1:16" x14ac:dyDescent="0.2">
      <c r="A35" s="36">
        <v>17</v>
      </c>
      <c r="B35" s="37"/>
      <c r="C35" s="45" t="s">
        <v>101</v>
      </c>
      <c r="D35" s="23" t="s">
        <v>96</v>
      </c>
      <c r="E35" s="64">
        <v>24</v>
      </c>
      <c r="F35" s="65"/>
      <c r="G35" s="62"/>
      <c r="H35" s="46">
        <f t="shared" si="4"/>
        <v>0</v>
      </c>
      <c r="I35" s="62"/>
      <c r="J35" s="62"/>
      <c r="K35" s="47">
        <f t="shared" si="5"/>
        <v>0</v>
      </c>
      <c r="L35" s="48">
        <f t="shared" si="0"/>
        <v>0</v>
      </c>
      <c r="M35" s="46">
        <f t="shared" si="1"/>
        <v>0</v>
      </c>
      <c r="N35" s="46">
        <f t="shared" si="2"/>
        <v>0</v>
      </c>
      <c r="O35" s="46">
        <f t="shared" si="3"/>
        <v>0</v>
      </c>
      <c r="P35" s="47">
        <f t="shared" si="6"/>
        <v>0</v>
      </c>
    </row>
    <row r="36" spans="1:16" x14ac:dyDescent="0.2">
      <c r="A36" s="36">
        <v>18</v>
      </c>
      <c r="B36" s="37"/>
      <c r="C36" s="45" t="s">
        <v>102</v>
      </c>
      <c r="D36" s="23" t="s">
        <v>72</v>
      </c>
      <c r="E36" s="64">
        <v>30</v>
      </c>
      <c r="F36" s="65"/>
      <c r="G36" s="62"/>
      <c r="H36" s="46">
        <f t="shared" si="4"/>
        <v>0</v>
      </c>
      <c r="I36" s="62"/>
      <c r="J36" s="62"/>
      <c r="K36" s="47">
        <f t="shared" si="5"/>
        <v>0</v>
      </c>
      <c r="L36" s="48">
        <f t="shared" si="0"/>
        <v>0</v>
      </c>
      <c r="M36" s="46">
        <f t="shared" si="1"/>
        <v>0</v>
      </c>
      <c r="N36" s="46">
        <f t="shared" si="2"/>
        <v>0</v>
      </c>
      <c r="O36" s="46">
        <f t="shared" si="3"/>
        <v>0</v>
      </c>
      <c r="P36" s="47">
        <f t="shared" si="6"/>
        <v>0</v>
      </c>
    </row>
    <row r="37" spans="1:16" ht="22.5" x14ac:dyDescent="0.2">
      <c r="A37" s="36">
        <v>19</v>
      </c>
      <c r="B37" s="37"/>
      <c r="C37" s="45" t="s">
        <v>248</v>
      </c>
      <c r="D37" s="23" t="s">
        <v>68</v>
      </c>
      <c r="E37" s="64">
        <v>3.5</v>
      </c>
      <c r="F37" s="65"/>
      <c r="G37" s="62"/>
      <c r="H37" s="46">
        <f t="shared" si="4"/>
        <v>0</v>
      </c>
      <c r="I37" s="62"/>
      <c r="J37" s="62"/>
      <c r="K37" s="47">
        <f t="shared" si="5"/>
        <v>0</v>
      </c>
      <c r="L37" s="48">
        <f t="shared" si="0"/>
        <v>0</v>
      </c>
      <c r="M37" s="46">
        <f t="shared" si="1"/>
        <v>0</v>
      </c>
      <c r="N37" s="46">
        <f t="shared" si="2"/>
        <v>0</v>
      </c>
      <c r="O37" s="46">
        <f t="shared" si="3"/>
        <v>0</v>
      </c>
      <c r="P37" s="47">
        <f t="shared" si="6"/>
        <v>0</v>
      </c>
    </row>
    <row r="38" spans="1:16" x14ac:dyDescent="0.2">
      <c r="A38" s="36">
        <v>20</v>
      </c>
      <c r="B38" s="37"/>
      <c r="C38" s="45" t="s">
        <v>249</v>
      </c>
      <c r="D38" s="23" t="s">
        <v>68</v>
      </c>
      <c r="E38" s="64">
        <v>3</v>
      </c>
      <c r="F38" s="65"/>
      <c r="G38" s="62"/>
      <c r="H38" s="46">
        <f t="shared" si="4"/>
        <v>0</v>
      </c>
      <c r="I38" s="62"/>
      <c r="J38" s="62"/>
      <c r="K38" s="47">
        <f t="shared" si="5"/>
        <v>0</v>
      </c>
      <c r="L38" s="48">
        <f t="shared" si="0"/>
        <v>0</v>
      </c>
      <c r="M38" s="46">
        <f t="shared" si="1"/>
        <v>0</v>
      </c>
      <c r="N38" s="46">
        <f t="shared" si="2"/>
        <v>0</v>
      </c>
      <c r="O38" s="46">
        <f t="shared" si="3"/>
        <v>0</v>
      </c>
      <c r="P38" s="47">
        <f t="shared" si="6"/>
        <v>0</v>
      </c>
    </row>
    <row r="39" spans="1:16" x14ac:dyDescent="0.2">
      <c r="A39" s="36">
        <v>21</v>
      </c>
      <c r="B39" s="37"/>
      <c r="C39" s="45" t="s">
        <v>244</v>
      </c>
      <c r="D39" s="23" t="s">
        <v>58</v>
      </c>
      <c r="E39" s="64">
        <v>20</v>
      </c>
      <c r="F39" s="65"/>
      <c r="G39" s="62"/>
      <c r="H39" s="46">
        <f t="shared" si="4"/>
        <v>0</v>
      </c>
      <c r="I39" s="62"/>
      <c r="J39" s="62"/>
      <c r="K39" s="47">
        <f t="shared" si="5"/>
        <v>0</v>
      </c>
      <c r="L39" s="48">
        <f t="shared" si="0"/>
        <v>0</v>
      </c>
      <c r="M39" s="46">
        <f t="shared" si="1"/>
        <v>0</v>
      </c>
      <c r="N39" s="46">
        <f t="shared" si="2"/>
        <v>0</v>
      </c>
      <c r="O39" s="46">
        <f t="shared" si="3"/>
        <v>0</v>
      </c>
      <c r="P39" s="47">
        <f t="shared" si="6"/>
        <v>0</v>
      </c>
    </row>
    <row r="40" spans="1:16" x14ac:dyDescent="0.2">
      <c r="A40" s="36">
        <v>22</v>
      </c>
      <c r="B40" s="37"/>
      <c r="C40" s="45" t="s">
        <v>250</v>
      </c>
      <c r="D40" s="23" t="s">
        <v>58</v>
      </c>
      <c r="E40" s="64">
        <v>20</v>
      </c>
      <c r="F40" s="65"/>
      <c r="G40" s="62"/>
      <c r="H40" s="46">
        <f t="shared" si="4"/>
        <v>0</v>
      </c>
      <c r="I40" s="62"/>
      <c r="J40" s="62"/>
      <c r="K40" s="47">
        <f t="shared" si="5"/>
        <v>0</v>
      </c>
      <c r="L40" s="48">
        <f t="shared" si="0"/>
        <v>0</v>
      </c>
      <c r="M40" s="46">
        <f t="shared" si="1"/>
        <v>0</v>
      </c>
      <c r="N40" s="46">
        <f t="shared" si="2"/>
        <v>0</v>
      </c>
      <c r="O40" s="46">
        <f t="shared" si="3"/>
        <v>0</v>
      </c>
      <c r="P40" s="47">
        <f t="shared" si="6"/>
        <v>0</v>
      </c>
    </row>
    <row r="41" spans="1:16" x14ac:dyDescent="0.2">
      <c r="A41" s="36">
        <v>23</v>
      </c>
      <c r="B41" s="37"/>
      <c r="C41" s="45" t="s">
        <v>104</v>
      </c>
      <c r="D41" s="23" t="s">
        <v>68</v>
      </c>
      <c r="E41" s="64">
        <v>2</v>
      </c>
      <c r="F41" s="65"/>
      <c r="G41" s="62"/>
      <c r="H41" s="46">
        <f t="shared" si="4"/>
        <v>0</v>
      </c>
      <c r="I41" s="62"/>
      <c r="J41" s="62"/>
      <c r="K41" s="47">
        <f t="shared" si="5"/>
        <v>0</v>
      </c>
      <c r="L41" s="48">
        <f t="shared" si="0"/>
        <v>0</v>
      </c>
      <c r="M41" s="46">
        <f t="shared" si="1"/>
        <v>0</v>
      </c>
      <c r="N41" s="46">
        <f t="shared" si="2"/>
        <v>0</v>
      </c>
      <c r="O41" s="46">
        <f t="shared" si="3"/>
        <v>0</v>
      </c>
      <c r="P41" s="47">
        <f t="shared" si="6"/>
        <v>0</v>
      </c>
    </row>
    <row r="42" spans="1:16" x14ac:dyDescent="0.2">
      <c r="A42" s="36">
        <v>24</v>
      </c>
      <c r="B42" s="37"/>
      <c r="C42" s="45" t="s">
        <v>93</v>
      </c>
      <c r="D42" s="23" t="s">
        <v>94</v>
      </c>
      <c r="E42" s="64">
        <v>1</v>
      </c>
      <c r="F42" s="65"/>
      <c r="G42" s="62"/>
      <c r="H42" s="46">
        <f t="shared" si="4"/>
        <v>0</v>
      </c>
      <c r="I42" s="62"/>
      <c r="J42" s="62"/>
      <c r="K42" s="47">
        <f t="shared" si="5"/>
        <v>0</v>
      </c>
      <c r="L42" s="48">
        <f t="shared" si="0"/>
        <v>0</v>
      </c>
      <c r="M42" s="46">
        <f t="shared" si="1"/>
        <v>0</v>
      </c>
      <c r="N42" s="46">
        <f t="shared" si="2"/>
        <v>0</v>
      </c>
      <c r="O42" s="46">
        <f t="shared" si="3"/>
        <v>0</v>
      </c>
      <c r="P42" s="47">
        <f t="shared" si="6"/>
        <v>0</v>
      </c>
    </row>
    <row r="43" spans="1:16" x14ac:dyDescent="0.2">
      <c r="A43" s="36">
        <v>25</v>
      </c>
      <c r="B43" s="37"/>
      <c r="C43" s="45" t="s">
        <v>105</v>
      </c>
      <c r="D43" s="23" t="s">
        <v>96</v>
      </c>
      <c r="E43" s="64">
        <v>9</v>
      </c>
      <c r="F43" s="65"/>
      <c r="G43" s="62"/>
      <c r="H43" s="46">
        <f t="shared" si="4"/>
        <v>0</v>
      </c>
      <c r="I43" s="62"/>
      <c r="J43" s="62"/>
      <c r="K43" s="47">
        <f t="shared" si="5"/>
        <v>0</v>
      </c>
      <c r="L43" s="48">
        <f t="shared" si="0"/>
        <v>0</v>
      </c>
      <c r="M43" s="46">
        <f t="shared" si="1"/>
        <v>0</v>
      </c>
      <c r="N43" s="46">
        <f t="shared" si="2"/>
        <v>0</v>
      </c>
      <c r="O43" s="46">
        <f t="shared" si="3"/>
        <v>0</v>
      </c>
      <c r="P43" s="47">
        <f t="shared" si="6"/>
        <v>0</v>
      </c>
    </row>
    <row r="44" spans="1:16" x14ac:dyDescent="0.2">
      <c r="A44" s="36">
        <v>26</v>
      </c>
      <c r="B44" s="37"/>
      <c r="C44" s="45" t="s">
        <v>136</v>
      </c>
      <c r="D44" s="23" t="s">
        <v>68</v>
      </c>
      <c r="E44" s="64">
        <v>3</v>
      </c>
      <c r="F44" s="65"/>
      <c r="G44" s="62"/>
      <c r="H44" s="46">
        <f t="shared" si="4"/>
        <v>0</v>
      </c>
      <c r="I44" s="62"/>
      <c r="J44" s="62"/>
      <c r="K44" s="47">
        <f t="shared" si="5"/>
        <v>0</v>
      </c>
      <c r="L44" s="48">
        <f t="shared" si="0"/>
        <v>0</v>
      </c>
      <c r="M44" s="46">
        <f t="shared" si="1"/>
        <v>0</v>
      </c>
      <c r="N44" s="46">
        <f t="shared" si="2"/>
        <v>0</v>
      </c>
      <c r="O44" s="46">
        <f t="shared" si="3"/>
        <v>0</v>
      </c>
      <c r="P44" s="47">
        <f t="shared" si="6"/>
        <v>0</v>
      </c>
    </row>
    <row r="45" spans="1:16" x14ac:dyDescent="0.2">
      <c r="A45" s="36">
        <v>27</v>
      </c>
      <c r="B45" s="37"/>
      <c r="C45" s="45" t="s">
        <v>142</v>
      </c>
      <c r="D45" s="23" t="s">
        <v>58</v>
      </c>
      <c r="E45" s="64">
        <v>20</v>
      </c>
      <c r="F45" s="65"/>
      <c r="G45" s="62"/>
      <c r="H45" s="46">
        <f t="shared" si="4"/>
        <v>0</v>
      </c>
      <c r="I45" s="62"/>
      <c r="J45" s="62"/>
      <c r="K45" s="47">
        <f t="shared" si="5"/>
        <v>0</v>
      </c>
      <c r="L45" s="48">
        <f t="shared" si="0"/>
        <v>0</v>
      </c>
      <c r="M45" s="46">
        <f t="shared" si="1"/>
        <v>0</v>
      </c>
      <c r="N45" s="46">
        <f t="shared" si="2"/>
        <v>0</v>
      </c>
      <c r="O45" s="46">
        <f t="shared" si="3"/>
        <v>0</v>
      </c>
      <c r="P45" s="47">
        <f t="shared" si="6"/>
        <v>0</v>
      </c>
    </row>
    <row r="46" spans="1:16" x14ac:dyDescent="0.2">
      <c r="A46" s="36">
        <v>28</v>
      </c>
      <c r="B46" s="37"/>
      <c r="C46" s="45" t="s">
        <v>143</v>
      </c>
      <c r="D46" s="23" t="s">
        <v>68</v>
      </c>
      <c r="E46" s="64">
        <v>2</v>
      </c>
      <c r="F46" s="65"/>
      <c r="G46" s="62"/>
      <c r="H46" s="46">
        <f t="shared" si="4"/>
        <v>0</v>
      </c>
      <c r="I46" s="62"/>
      <c r="J46" s="62"/>
      <c r="K46" s="47">
        <f t="shared" si="5"/>
        <v>0</v>
      </c>
      <c r="L46" s="48">
        <f t="shared" si="0"/>
        <v>0</v>
      </c>
      <c r="M46" s="46">
        <f t="shared" si="1"/>
        <v>0</v>
      </c>
      <c r="N46" s="46">
        <f t="shared" si="2"/>
        <v>0</v>
      </c>
      <c r="O46" s="46">
        <f t="shared" si="3"/>
        <v>0</v>
      </c>
      <c r="P46" s="47">
        <f t="shared" si="6"/>
        <v>0</v>
      </c>
    </row>
    <row r="47" spans="1:16" x14ac:dyDescent="0.2">
      <c r="A47" s="36">
        <v>29</v>
      </c>
      <c r="B47" s="37"/>
      <c r="C47" s="45" t="s">
        <v>93</v>
      </c>
      <c r="D47" s="23" t="s">
        <v>94</v>
      </c>
      <c r="E47" s="64">
        <v>1</v>
      </c>
      <c r="F47" s="65"/>
      <c r="G47" s="62"/>
      <c r="H47" s="46">
        <f t="shared" si="4"/>
        <v>0</v>
      </c>
      <c r="I47" s="62"/>
      <c r="J47" s="62"/>
      <c r="K47" s="47">
        <f t="shared" si="5"/>
        <v>0</v>
      </c>
      <c r="L47" s="48">
        <f t="shared" si="0"/>
        <v>0</v>
      </c>
      <c r="M47" s="46">
        <f t="shared" si="1"/>
        <v>0</v>
      </c>
      <c r="N47" s="46">
        <f t="shared" si="2"/>
        <v>0</v>
      </c>
      <c r="O47" s="46">
        <f t="shared" si="3"/>
        <v>0</v>
      </c>
      <c r="P47" s="47">
        <f t="shared" si="6"/>
        <v>0</v>
      </c>
    </row>
    <row r="48" spans="1:16" x14ac:dyDescent="0.2">
      <c r="A48" s="36">
        <v>30</v>
      </c>
      <c r="B48" s="37"/>
      <c r="C48" s="45" t="s">
        <v>137</v>
      </c>
      <c r="D48" s="23" t="s">
        <v>96</v>
      </c>
      <c r="E48" s="64">
        <v>6</v>
      </c>
      <c r="F48" s="65"/>
      <c r="G48" s="62"/>
      <c r="H48" s="46">
        <f t="shared" si="4"/>
        <v>0</v>
      </c>
      <c r="I48" s="62"/>
      <c r="J48" s="62"/>
      <c r="K48" s="47">
        <f t="shared" si="5"/>
        <v>0</v>
      </c>
      <c r="L48" s="48">
        <f t="shared" si="0"/>
        <v>0</v>
      </c>
      <c r="M48" s="46">
        <f t="shared" si="1"/>
        <v>0</v>
      </c>
      <c r="N48" s="46">
        <f t="shared" si="2"/>
        <v>0</v>
      </c>
      <c r="O48" s="46">
        <f t="shared" si="3"/>
        <v>0</v>
      </c>
      <c r="P48" s="47">
        <f t="shared" si="6"/>
        <v>0</v>
      </c>
    </row>
    <row r="49" spans="1:16" x14ac:dyDescent="0.2">
      <c r="A49" s="36">
        <v>31</v>
      </c>
      <c r="B49" s="37"/>
      <c r="C49" s="45" t="s">
        <v>251</v>
      </c>
      <c r="D49" s="23" t="s">
        <v>58</v>
      </c>
      <c r="E49" s="64">
        <v>6</v>
      </c>
      <c r="F49" s="65"/>
      <c r="G49" s="62"/>
      <c r="H49" s="46">
        <f t="shared" si="4"/>
        <v>0</v>
      </c>
      <c r="I49" s="62"/>
      <c r="J49" s="62"/>
      <c r="K49" s="47">
        <f t="shared" si="5"/>
        <v>0</v>
      </c>
      <c r="L49" s="48">
        <f t="shared" si="0"/>
        <v>0</v>
      </c>
      <c r="M49" s="46">
        <f t="shared" si="1"/>
        <v>0</v>
      </c>
      <c r="N49" s="46">
        <f t="shared" si="2"/>
        <v>0</v>
      </c>
      <c r="O49" s="46">
        <f t="shared" si="3"/>
        <v>0</v>
      </c>
      <c r="P49" s="47">
        <f t="shared" si="6"/>
        <v>0</v>
      </c>
    </row>
    <row r="50" spans="1:16" ht="12" thickBot="1" x14ac:dyDescent="0.25">
      <c r="A50" s="36">
        <v>32</v>
      </c>
      <c r="B50" s="37"/>
      <c r="C50" s="45" t="s">
        <v>252</v>
      </c>
      <c r="D50" s="23" t="s">
        <v>58</v>
      </c>
      <c r="E50" s="64">
        <v>6</v>
      </c>
      <c r="F50" s="65"/>
      <c r="G50" s="62"/>
      <c r="H50" s="46">
        <f t="shared" si="4"/>
        <v>0</v>
      </c>
      <c r="I50" s="62"/>
      <c r="J50" s="62"/>
      <c r="K50" s="47">
        <f t="shared" si="5"/>
        <v>0</v>
      </c>
      <c r="L50" s="48">
        <f t="shared" si="0"/>
        <v>0</v>
      </c>
      <c r="M50" s="46">
        <f t="shared" si="1"/>
        <v>0</v>
      </c>
      <c r="N50" s="46">
        <f t="shared" si="2"/>
        <v>0</v>
      </c>
      <c r="O50" s="46">
        <f t="shared" si="3"/>
        <v>0</v>
      </c>
      <c r="P50" s="47">
        <f t="shared" si="6"/>
        <v>0</v>
      </c>
    </row>
    <row r="51" spans="1:16" ht="12" thickBot="1" x14ac:dyDescent="0.25">
      <c r="A51" s="229" t="s">
        <v>575</v>
      </c>
      <c r="B51" s="230"/>
      <c r="C51" s="230"/>
      <c r="D51" s="230"/>
      <c r="E51" s="230"/>
      <c r="F51" s="230"/>
      <c r="G51" s="230"/>
      <c r="H51" s="230"/>
      <c r="I51" s="230"/>
      <c r="J51" s="230"/>
      <c r="K51" s="231"/>
      <c r="L51" s="66">
        <f>SUM(L14:L50)</f>
        <v>0</v>
      </c>
      <c r="M51" s="67">
        <f>SUM(M14:M50)</f>
        <v>0</v>
      </c>
      <c r="N51" s="67">
        <f>SUM(N14:N50)</f>
        <v>0</v>
      </c>
      <c r="O51" s="67">
        <f>SUM(O14:O50)</f>
        <v>0</v>
      </c>
      <c r="P51" s="68">
        <f>SUM(P14:P50)</f>
        <v>0</v>
      </c>
    </row>
    <row r="52" spans="1:16" x14ac:dyDescent="0.2">
      <c r="A52" s="15"/>
      <c r="B52" s="15"/>
      <c r="C52" s="15"/>
      <c r="D52" s="15"/>
      <c r="E52" s="15"/>
      <c r="F52" s="15"/>
      <c r="G52" s="15"/>
      <c r="H52" s="15"/>
      <c r="I52" s="15"/>
      <c r="J52" s="15"/>
      <c r="K52" s="15"/>
      <c r="L52" s="15"/>
      <c r="M52" s="15"/>
      <c r="N52" s="15"/>
      <c r="O52" s="15"/>
      <c r="P52" s="15"/>
    </row>
    <row r="53" spans="1:16" x14ac:dyDescent="0.2">
      <c r="A53" s="15"/>
      <c r="B53" s="15"/>
      <c r="C53" s="15"/>
      <c r="D53" s="15"/>
      <c r="E53" s="15"/>
      <c r="F53" s="15"/>
      <c r="G53" s="15"/>
      <c r="H53" s="15"/>
      <c r="I53" s="15"/>
      <c r="J53" s="15"/>
      <c r="K53" s="15"/>
      <c r="L53" s="15"/>
      <c r="M53" s="15"/>
      <c r="N53" s="15"/>
      <c r="O53" s="15"/>
      <c r="P53" s="15"/>
    </row>
    <row r="54" spans="1:16" x14ac:dyDescent="0.2">
      <c r="A54" s="1" t="s">
        <v>14</v>
      </c>
      <c r="B54" s="15"/>
      <c r="C54" s="223">
        <f>'Kops a'!C38:H38</f>
        <v>0</v>
      </c>
      <c r="D54" s="223"/>
      <c r="E54" s="223"/>
      <c r="F54" s="223"/>
      <c r="G54" s="223"/>
      <c r="H54" s="223"/>
      <c r="I54" s="15"/>
      <c r="J54" s="15"/>
      <c r="K54" s="15"/>
      <c r="L54" s="15"/>
      <c r="M54" s="15"/>
      <c r="N54" s="15"/>
      <c r="O54" s="15"/>
      <c r="P54" s="15"/>
    </row>
    <row r="55" spans="1:16" x14ac:dyDescent="0.2">
      <c r="A55" s="15"/>
      <c r="B55" s="15"/>
      <c r="C55" s="168" t="s">
        <v>15</v>
      </c>
      <c r="D55" s="168"/>
      <c r="E55" s="168"/>
      <c r="F55" s="168"/>
      <c r="G55" s="168"/>
      <c r="H55" s="168"/>
      <c r="I55" s="15"/>
      <c r="J55" s="15"/>
      <c r="K55" s="15"/>
      <c r="L55" s="15"/>
      <c r="M55" s="15"/>
      <c r="N55" s="15"/>
      <c r="O55" s="15"/>
      <c r="P55" s="15"/>
    </row>
    <row r="56" spans="1:16" x14ac:dyDescent="0.2">
      <c r="A56" s="15"/>
      <c r="B56" s="15"/>
      <c r="C56" s="15"/>
      <c r="D56" s="15"/>
      <c r="E56" s="15"/>
      <c r="F56" s="15"/>
      <c r="G56" s="15"/>
      <c r="H56" s="15"/>
      <c r="I56" s="15"/>
      <c r="J56" s="15"/>
      <c r="K56" s="15"/>
      <c r="L56" s="15"/>
      <c r="M56" s="15"/>
      <c r="N56" s="15"/>
      <c r="O56" s="15"/>
      <c r="P56" s="15"/>
    </row>
    <row r="57" spans="1:16" x14ac:dyDescent="0.2">
      <c r="A57" s="81" t="str">
        <f>'Kops a'!A41</f>
        <v>Tāme sastādīta 20__. gada __. _________</v>
      </c>
      <c r="B57" s="82"/>
      <c r="C57" s="82"/>
      <c r="D57" s="82"/>
      <c r="E57" s="15"/>
      <c r="F57" s="15"/>
      <c r="G57" s="15"/>
      <c r="H57" s="15"/>
      <c r="I57" s="15"/>
      <c r="J57" s="15"/>
      <c r="K57" s="15"/>
      <c r="L57" s="15"/>
      <c r="M57" s="15"/>
      <c r="N57" s="15"/>
      <c r="O57" s="15"/>
      <c r="P57" s="15"/>
    </row>
    <row r="58" spans="1:16" x14ac:dyDescent="0.2">
      <c r="A58" s="15"/>
      <c r="B58" s="15"/>
      <c r="C58" s="15"/>
      <c r="D58" s="15"/>
      <c r="E58" s="15"/>
      <c r="F58" s="15"/>
      <c r="G58" s="15"/>
      <c r="H58" s="15"/>
      <c r="I58" s="15"/>
      <c r="J58" s="15"/>
      <c r="K58" s="15"/>
      <c r="L58" s="15"/>
      <c r="M58" s="15"/>
      <c r="N58" s="15"/>
      <c r="O58" s="15"/>
      <c r="P58" s="15"/>
    </row>
    <row r="59" spans="1:16" x14ac:dyDescent="0.2">
      <c r="A59" s="1" t="s">
        <v>38</v>
      </c>
      <c r="B59" s="15"/>
      <c r="C59" s="223">
        <f>'Kops a'!C43:H43</f>
        <v>0</v>
      </c>
      <c r="D59" s="223"/>
      <c r="E59" s="223"/>
      <c r="F59" s="223"/>
      <c r="G59" s="223"/>
      <c r="H59" s="223"/>
      <c r="I59" s="15"/>
      <c r="J59" s="15"/>
      <c r="K59" s="15"/>
      <c r="L59" s="15"/>
      <c r="M59" s="15"/>
      <c r="N59" s="15"/>
      <c r="O59" s="15"/>
      <c r="P59" s="15"/>
    </row>
    <row r="60" spans="1:16" x14ac:dyDescent="0.2">
      <c r="A60" s="15"/>
      <c r="B60" s="15"/>
      <c r="C60" s="168" t="s">
        <v>15</v>
      </c>
      <c r="D60" s="168"/>
      <c r="E60" s="168"/>
      <c r="F60" s="168"/>
      <c r="G60" s="168"/>
      <c r="H60" s="168"/>
      <c r="I60" s="15"/>
      <c r="J60" s="15"/>
      <c r="K60" s="15"/>
      <c r="L60" s="15"/>
      <c r="M60" s="15"/>
      <c r="N60" s="15"/>
      <c r="O60" s="15"/>
      <c r="P60" s="15"/>
    </row>
    <row r="61" spans="1:16" x14ac:dyDescent="0.2">
      <c r="A61" s="15"/>
      <c r="B61" s="15"/>
      <c r="C61" s="15"/>
      <c r="D61" s="15"/>
      <c r="E61" s="15"/>
      <c r="F61" s="15"/>
      <c r="G61" s="15"/>
      <c r="H61" s="15"/>
      <c r="I61" s="15"/>
      <c r="J61" s="15"/>
      <c r="K61" s="15"/>
      <c r="L61" s="15"/>
      <c r="M61" s="15"/>
      <c r="N61" s="15"/>
      <c r="O61" s="15"/>
      <c r="P61" s="15"/>
    </row>
    <row r="62" spans="1:16" x14ac:dyDescent="0.2">
      <c r="A62" s="81" t="s">
        <v>55</v>
      </c>
      <c r="B62" s="82"/>
      <c r="C62" s="86">
        <f>'Kops a'!C46</f>
        <v>0</v>
      </c>
      <c r="D62" s="49"/>
      <c r="E62" s="15"/>
      <c r="F62" s="15"/>
      <c r="G62" s="15"/>
      <c r="H62" s="15"/>
      <c r="I62" s="15"/>
      <c r="J62" s="15"/>
      <c r="K62" s="15"/>
      <c r="L62" s="15"/>
      <c r="M62" s="15"/>
      <c r="N62" s="15"/>
      <c r="O62" s="15"/>
      <c r="P62" s="15"/>
    </row>
    <row r="63" spans="1:16" x14ac:dyDescent="0.2">
      <c r="A63" s="15"/>
      <c r="B63" s="15"/>
      <c r="C63" s="15"/>
      <c r="D63" s="15"/>
      <c r="E63" s="15"/>
      <c r="F63" s="15"/>
      <c r="G63" s="15"/>
      <c r="H63" s="15"/>
      <c r="I63" s="15"/>
      <c r="J63" s="15"/>
      <c r="K63" s="15"/>
      <c r="L63" s="15"/>
      <c r="M63" s="15"/>
      <c r="N63" s="15"/>
      <c r="O63" s="15"/>
      <c r="P63" s="15"/>
    </row>
  </sheetData>
  <mergeCells count="22">
    <mergeCell ref="C2:I2"/>
    <mergeCell ref="C3:I3"/>
    <mergeCell ref="D5:L5"/>
    <mergeCell ref="D6:L6"/>
    <mergeCell ref="D7:L7"/>
    <mergeCell ref="N9:O9"/>
    <mergeCell ref="A12:A13"/>
    <mergeCell ref="B12:B13"/>
    <mergeCell ref="C12:C13"/>
    <mergeCell ref="D12:D13"/>
    <mergeCell ref="E12:E13"/>
    <mergeCell ref="L12:P12"/>
    <mergeCell ref="C60:H60"/>
    <mergeCell ref="C4:I4"/>
    <mergeCell ref="F12:K12"/>
    <mergeCell ref="A9:F9"/>
    <mergeCell ref="J9:M9"/>
    <mergeCell ref="D8:L8"/>
    <mergeCell ref="A51:K51"/>
    <mergeCell ref="C54:H54"/>
    <mergeCell ref="C55:H55"/>
    <mergeCell ref="C59:H59"/>
  </mergeCells>
  <conditionalFormatting sqref="N9:O9 D5:L8 C59:H59 C54:H54">
    <cfRule type="cellIs" dxfId="148" priority="41" operator="equal">
      <formula>0</formula>
    </cfRule>
  </conditionalFormatting>
  <conditionalFormatting sqref="A9:F9">
    <cfRule type="containsText" dxfId="147" priority="39"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4:I4">
    <cfRule type="cellIs" dxfId="146" priority="38" operator="equal">
      <formula>0</formula>
    </cfRule>
  </conditionalFormatting>
  <conditionalFormatting sqref="O10">
    <cfRule type="cellIs" dxfId="145" priority="37" operator="equal">
      <formula>"20__. gada __. _________"</formula>
    </cfRule>
  </conditionalFormatting>
  <conditionalFormatting sqref="A51:K51">
    <cfRule type="containsText" dxfId="144" priority="36" operator="containsText" text="Tiešās izmaksas kopā, t. sk. darba devēja sociālais nodoklis __.__% ">
      <formula>NOT(ISERROR(SEARCH("Tiešās izmaksas kopā, t. sk. darba devēja sociālais nodoklis __.__% ",A51)))</formula>
    </cfRule>
  </conditionalFormatting>
  <conditionalFormatting sqref="L51:P51">
    <cfRule type="cellIs" dxfId="143" priority="31" operator="equal">
      <formula>0</formula>
    </cfRule>
  </conditionalFormatting>
  <conditionalFormatting sqref="D27:G50 C59:H59 C54:H54 D14:G24 C25:G26">
    <cfRule type="cellIs" dxfId="142" priority="10" operator="equal">
      <formula>0</formula>
    </cfRule>
  </conditionalFormatting>
  <conditionalFormatting sqref="I36:J37 A36:B37">
    <cfRule type="cellIs" dxfId="141" priority="9" operator="equal">
      <formula>0</formula>
    </cfRule>
  </conditionalFormatting>
  <conditionalFormatting sqref="P10">
    <cfRule type="cellIs" dxfId="140" priority="22" operator="equal">
      <formula>"20__. gada __. _________"</formula>
    </cfRule>
  </conditionalFormatting>
  <conditionalFormatting sqref="C62">
    <cfRule type="cellIs" dxfId="139" priority="17" operator="equal">
      <formula>0</formula>
    </cfRule>
  </conditionalFormatting>
  <conditionalFormatting sqref="D1">
    <cfRule type="cellIs" dxfId="138" priority="16" operator="equal">
      <formula>0</formula>
    </cfRule>
  </conditionalFormatting>
  <conditionalFormatting sqref="A14:B15 I14:J15 I27:J27 A27:B27 A38:B50 I38:J50 A29:B35 I29:J35 I17:J24 A17:B24">
    <cfRule type="cellIs" dxfId="137" priority="15" operator="equal">
      <formula>0</formula>
    </cfRule>
  </conditionalFormatting>
  <conditionalFormatting sqref="H14:H15 K14:P15 K27:P27 H27 H38:H50 K38:P50 H29:H35 K29:P35 K17:P24 H17:H24">
    <cfRule type="cellIs" dxfId="136" priority="14" operator="equal">
      <formula>0</formula>
    </cfRule>
  </conditionalFormatting>
  <conditionalFormatting sqref="C14:C15 C27 C38:C50 C29:C35 C17:C24">
    <cfRule type="cellIs" dxfId="135" priority="13" operator="equal">
      <formula>0</formula>
    </cfRule>
  </conditionalFormatting>
  <conditionalFormatting sqref="A25:B26 I25:J26">
    <cfRule type="cellIs" dxfId="134" priority="12" operator="equal">
      <formula>0</formula>
    </cfRule>
  </conditionalFormatting>
  <conditionalFormatting sqref="H25:H26 K25:P26">
    <cfRule type="cellIs" dxfId="133" priority="11" operator="equal">
      <formula>0</formula>
    </cfRule>
  </conditionalFormatting>
  <conditionalFormatting sqref="K36:P37 H36:H37">
    <cfRule type="cellIs" dxfId="132" priority="8" operator="equal">
      <formula>0</formula>
    </cfRule>
  </conditionalFormatting>
  <conditionalFormatting sqref="C36:C37">
    <cfRule type="cellIs" dxfId="131" priority="7" operator="equal">
      <formula>0</formula>
    </cfRule>
  </conditionalFormatting>
  <conditionalFormatting sqref="A28:B28 I28:J28">
    <cfRule type="cellIs" dxfId="130" priority="6" operator="equal">
      <formula>0</formula>
    </cfRule>
  </conditionalFormatting>
  <conditionalFormatting sqref="H28 K28:P28">
    <cfRule type="cellIs" dxfId="129" priority="5" operator="equal">
      <formula>0</formula>
    </cfRule>
  </conditionalFormatting>
  <conditionalFormatting sqref="C28">
    <cfRule type="cellIs" dxfId="128" priority="4" operator="equal">
      <formula>0</formula>
    </cfRule>
  </conditionalFormatting>
  <conditionalFormatting sqref="I16:J16 A16:B16">
    <cfRule type="cellIs" dxfId="127" priority="3" operator="equal">
      <formula>0</formula>
    </cfRule>
  </conditionalFormatting>
  <conditionalFormatting sqref="K16:P16 H16">
    <cfRule type="cellIs" dxfId="126" priority="2" operator="equal">
      <formula>0</formula>
    </cfRule>
  </conditionalFormatting>
  <conditionalFormatting sqref="C16">
    <cfRule type="cellIs" dxfId="125" priority="1" operator="equal">
      <formula>0</formula>
    </cfRule>
  </conditionalFormatting>
  <pageMargins left="0.7" right="0.7" top="0.75" bottom="0.75" header="0.3" footer="0.3"/>
  <pageSetup paperSize="9" scale="77"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21" operator="containsText" id="{A5F45D83-914D-4306-B26D-4B74C3C819FC}">
            <xm:f>NOT(ISERROR(SEARCH("Tāme sastādīta ____. gada ___. ______________",A57)))</xm:f>
            <xm:f>"Tāme sastādīta ____. gada ___. ______________"</xm:f>
            <x14:dxf>
              <font>
                <color auto="1"/>
              </font>
              <fill>
                <patternFill>
                  <bgColor rgb="FFC6EFCE"/>
                </patternFill>
              </fill>
            </x14:dxf>
          </x14:cfRule>
          <xm:sqref>A57</xm:sqref>
        </x14:conditionalFormatting>
        <x14:conditionalFormatting xmlns:xm="http://schemas.microsoft.com/office/excel/2006/main">
          <x14:cfRule type="containsText" priority="20" operator="containsText" id="{A2E03CF5-E14D-4A31-8C34-6550548A72DB}">
            <xm:f>NOT(ISERROR(SEARCH("Sertifikāta Nr. _________________________________",A62)))</xm:f>
            <xm:f>"Sertifikāta Nr. _________________________________"</xm:f>
            <x14:dxf>
              <font>
                <color auto="1"/>
              </font>
              <fill>
                <patternFill>
                  <bgColor rgb="FFC6EFCE"/>
                </patternFill>
              </fill>
            </x14:dxf>
          </x14:cfRule>
          <xm:sqref>A62</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P56"/>
  <sheetViews>
    <sheetView view="pageBreakPreview" topLeftCell="A9" zoomScale="60" zoomScaleNormal="100" workbookViewId="0">
      <selection activeCell="A9" sqref="A9:F9"/>
    </sheetView>
  </sheetViews>
  <sheetFormatPr defaultRowHeight="11.25" x14ac:dyDescent="0.2"/>
  <cols>
    <col min="1" max="1" width="4.5703125" style="1" customWidth="1"/>
    <col min="2" max="2" width="5.28515625" style="1" customWidth="1"/>
    <col min="3" max="3" width="53.1406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1"/>
      <c r="B1" s="21"/>
      <c r="C1" s="25" t="s">
        <v>39</v>
      </c>
      <c r="D1" s="50" t="str">
        <f>'Kops a'!A23</f>
        <v>8a</v>
      </c>
      <c r="E1" s="21"/>
      <c r="F1" s="21"/>
      <c r="G1" s="21"/>
      <c r="H1" s="21"/>
      <c r="I1" s="21"/>
      <c r="J1" s="21"/>
      <c r="N1" s="24"/>
      <c r="O1" s="25"/>
      <c r="P1" s="26"/>
    </row>
    <row r="2" spans="1:16" x14ac:dyDescent="0.2">
      <c r="A2" s="27"/>
      <c r="B2" s="27"/>
      <c r="C2" s="232" t="s">
        <v>569</v>
      </c>
      <c r="D2" s="232"/>
      <c r="E2" s="232"/>
      <c r="F2" s="232"/>
      <c r="G2" s="232"/>
      <c r="H2" s="232"/>
      <c r="I2" s="232"/>
      <c r="J2" s="27"/>
    </row>
    <row r="3" spans="1:16" x14ac:dyDescent="0.2">
      <c r="A3" s="28"/>
      <c r="B3" s="28"/>
      <c r="C3" s="212" t="s">
        <v>18</v>
      </c>
      <c r="D3" s="212"/>
      <c r="E3" s="212"/>
      <c r="F3" s="212"/>
      <c r="G3" s="212"/>
      <c r="H3" s="212"/>
      <c r="I3" s="212"/>
      <c r="J3" s="28"/>
    </row>
    <row r="4" spans="1:16" x14ac:dyDescent="0.2">
      <c r="A4" s="28"/>
      <c r="B4" s="28"/>
      <c r="C4" s="233" t="s">
        <v>53</v>
      </c>
      <c r="D4" s="233"/>
      <c r="E4" s="233"/>
      <c r="F4" s="233"/>
      <c r="G4" s="233"/>
      <c r="H4" s="233"/>
      <c r="I4" s="233"/>
      <c r="J4" s="28"/>
    </row>
    <row r="5" spans="1:16" x14ac:dyDescent="0.2">
      <c r="A5" s="21"/>
      <c r="B5" s="21"/>
      <c r="C5" s="25" t="s">
        <v>5</v>
      </c>
      <c r="D5" s="246" t="str">
        <f>'Kops a'!D7</f>
        <v>Daudzdzīvokļu dzīvojamā māja</v>
      </c>
      <c r="E5" s="246"/>
      <c r="F5" s="246"/>
      <c r="G5" s="246"/>
      <c r="H5" s="246"/>
      <c r="I5" s="246"/>
      <c r="J5" s="246"/>
      <c r="K5" s="246"/>
      <c r="L5" s="246"/>
      <c r="M5" s="15"/>
      <c r="N5" s="15"/>
      <c r="O5" s="15"/>
      <c r="P5" s="15"/>
    </row>
    <row r="6" spans="1:16" x14ac:dyDescent="0.2">
      <c r="A6" s="21"/>
      <c r="B6" s="21"/>
      <c r="C6" s="25" t="s">
        <v>6</v>
      </c>
      <c r="D6" s="246" t="str">
        <f>'Kops a'!D8</f>
        <v>Daudzdzīvokļu dzīvojamās mājas vienkāršotās atjaunošanas apliecinājuma karte</v>
      </c>
      <c r="E6" s="246"/>
      <c r="F6" s="246"/>
      <c r="G6" s="246"/>
      <c r="H6" s="246"/>
      <c r="I6" s="246"/>
      <c r="J6" s="246"/>
      <c r="K6" s="246"/>
      <c r="L6" s="246"/>
      <c r="M6" s="15"/>
      <c r="N6" s="15"/>
      <c r="O6" s="15"/>
      <c r="P6" s="15"/>
    </row>
    <row r="7" spans="1:16" x14ac:dyDescent="0.2">
      <c r="A7" s="21"/>
      <c r="B7" s="21"/>
      <c r="C7" s="25" t="s">
        <v>7</v>
      </c>
      <c r="D7" s="246" t="str">
        <f>'Kops a'!D9</f>
        <v>Enkmaņa iela 1, Valmiera</v>
      </c>
      <c r="E7" s="246"/>
      <c r="F7" s="246"/>
      <c r="G7" s="246"/>
      <c r="H7" s="246"/>
      <c r="I7" s="246"/>
      <c r="J7" s="246"/>
      <c r="K7" s="246"/>
      <c r="L7" s="246"/>
      <c r="M7" s="15"/>
      <c r="N7" s="15"/>
      <c r="O7" s="15"/>
      <c r="P7" s="15"/>
    </row>
    <row r="8" spans="1:16" x14ac:dyDescent="0.2">
      <c r="A8" s="21"/>
      <c r="B8" s="21"/>
      <c r="C8" s="4" t="s">
        <v>21</v>
      </c>
      <c r="D8" s="246">
        <f>'Kops a'!D10</f>
        <v>0</v>
      </c>
      <c r="E8" s="246"/>
      <c r="F8" s="246"/>
      <c r="G8" s="246"/>
      <c r="H8" s="246"/>
      <c r="I8" s="246"/>
      <c r="J8" s="246"/>
      <c r="K8" s="246"/>
      <c r="L8" s="246"/>
      <c r="M8" s="15"/>
      <c r="N8" s="15"/>
      <c r="O8" s="15"/>
      <c r="P8" s="15"/>
    </row>
    <row r="9" spans="1:16" ht="11.25" customHeight="1" x14ac:dyDescent="0.2">
      <c r="A9" s="234" t="s">
        <v>630</v>
      </c>
      <c r="B9" s="234"/>
      <c r="C9" s="234"/>
      <c r="D9" s="234"/>
      <c r="E9" s="234"/>
      <c r="F9" s="234"/>
      <c r="G9" s="29"/>
      <c r="H9" s="29"/>
      <c r="I9" s="29"/>
      <c r="J9" s="238" t="s">
        <v>40</v>
      </c>
      <c r="K9" s="238"/>
      <c r="L9" s="238"/>
      <c r="M9" s="238"/>
      <c r="N9" s="245">
        <f>P44</f>
        <v>0</v>
      </c>
      <c r="O9" s="245"/>
      <c r="P9" s="29"/>
    </row>
    <row r="10" spans="1:16" x14ac:dyDescent="0.2">
      <c r="A10" s="30"/>
      <c r="B10" s="31"/>
      <c r="C10" s="4"/>
      <c r="D10" s="21"/>
      <c r="E10" s="21"/>
      <c r="F10" s="21"/>
      <c r="G10" s="21"/>
      <c r="H10" s="21"/>
      <c r="I10" s="21"/>
      <c r="J10" s="21"/>
      <c r="K10" s="21"/>
      <c r="L10" s="27"/>
      <c r="M10" s="27"/>
      <c r="O10" s="84"/>
      <c r="P10" s="83" t="str">
        <f>A50</f>
        <v>Tāme sastādīta 20__. gada __. _________</v>
      </c>
    </row>
    <row r="11" spans="1:16" ht="12" thickBot="1" x14ac:dyDescent="0.25">
      <c r="A11" s="30"/>
      <c r="B11" s="31"/>
      <c r="C11" s="4"/>
      <c r="D11" s="21"/>
      <c r="E11" s="21"/>
      <c r="F11" s="21"/>
      <c r="G11" s="21"/>
      <c r="H11" s="21"/>
      <c r="I11" s="21"/>
      <c r="J11" s="21"/>
      <c r="K11" s="21"/>
      <c r="L11" s="32"/>
      <c r="M11" s="32"/>
      <c r="N11" s="33"/>
      <c r="O11" s="24"/>
      <c r="P11" s="21"/>
    </row>
    <row r="12" spans="1:16" x14ac:dyDescent="0.2">
      <c r="A12" s="190" t="s">
        <v>24</v>
      </c>
      <c r="B12" s="240" t="s">
        <v>41</v>
      </c>
      <c r="C12" s="236" t="s">
        <v>42</v>
      </c>
      <c r="D12" s="243" t="s">
        <v>43</v>
      </c>
      <c r="E12" s="227" t="s">
        <v>44</v>
      </c>
      <c r="F12" s="235" t="s">
        <v>45</v>
      </c>
      <c r="G12" s="236"/>
      <c r="H12" s="236"/>
      <c r="I12" s="236"/>
      <c r="J12" s="236"/>
      <c r="K12" s="237"/>
      <c r="L12" s="235" t="s">
        <v>46</v>
      </c>
      <c r="M12" s="236"/>
      <c r="N12" s="236"/>
      <c r="O12" s="236"/>
      <c r="P12" s="237"/>
    </row>
    <row r="13" spans="1:16" ht="126.75" customHeight="1" thickBot="1" x14ac:dyDescent="0.25">
      <c r="A13" s="239"/>
      <c r="B13" s="241"/>
      <c r="C13" s="242"/>
      <c r="D13" s="244"/>
      <c r="E13" s="228"/>
      <c r="F13" s="34" t="s">
        <v>47</v>
      </c>
      <c r="G13" s="35" t="s">
        <v>48</v>
      </c>
      <c r="H13" s="35" t="s">
        <v>49</v>
      </c>
      <c r="I13" s="35" t="s">
        <v>50</v>
      </c>
      <c r="J13" s="35" t="s">
        <v>51</v>
      </c>
      <c r="K13" s="58" t="s">
        <v>52</v>
      </c>
      <c r="L13" s="34" t="s">
        <v>47</v>
      </c>
      <c r="M13" s="35" t="s">
        <v>49</v>
      </c>
      <c r="N13" s="35" t="s">
        <v>50</v>
      </c>
      <c r="O13" s="35" t="s">
        <v>51</v>
      </c>
      <c r="P13" s="58" t="s">
        <v>52</v>
      </c>
    </row>
    <row r="14" spans="1:16" x14ac:dyDescent="0.2">
      <c r="A14" s="36"/>
      <c r="B14" s="37"/>
      <c r="C14" s="91" t="s">
        <v>255</v>
      </c>
      <c r="D14" s="23"/>
      <c r="E14" s="64"/>
      <c r="F14" s="65"/>
      <c r="G14" s="62"/>
      <c r="H14" s="46">
        <f>ROUND(F14*G14,2)</f>
        <v>0</v>
      </c>
      <c r="I14" s="62"/>
      <c r="J14" s="62"/>
      <c r="K14" s="47">
        <f>SUM(H14:J14)</f>
        <v>0</v>
      </c>
      <c r="L14" s="48">
        <f t="shared" ref="L14:L43" si="0">ROUND(E14*F14,2)</f>
        <v>0</v>
      </c>
      <c r="M14" s="46">
        <f t="shared" ref="M14:M43" si="1">ROUND(H14*E14,2)</f>
        <v>0</v>
      </c>
      <c r="N14" s="46">
        <f t="shared" ref="N14:N43" si="2">ROUND(I14*E14,2)</f>
        <v>0</v>
      </c>
      <c r="O14" s="46">
        <f t="shared" ref="O14:O43" si="3">ROUND(J14*E14,2)</f>
        <v>0</v>
      </c>
      <c r="P14" s="47">
        <f>SUM(M14:O14)</f>
        <v>0</v>
      </c>
    </row>
    <row r="15" spans="1:16" x14ac:dyDescent="0.2">
      <c r="A15" s="36"/>
      <c r="B15" s="37"/>
      <c r="C15" s="91" t="s">
        <v>256</v>
      </c>
      <c r="D15" s="23"/>
      <c r="E15" s="64"/>
      <c r="F15" s="65"/>
      <c r="G15" s="62"/>
      <c r="H15" s="46">
        <f t="shared" ref="H15:H43" si="4">ROUND(F15*G15,2)</f>
        <v>0</v>
      </c>
      <c r="I15" s="62"/>
      <c r="J15" s="62"/>
      <c r="K15" s="47">
        <f t="shared" ref="K15:K43" si="5">SUM(H15:J15)</f>
        <v>0</v>
      </c>
      <c r="L15" s="48">
        <f t="shared" si="0"/>
        <v>0</v>
      </c>
      <c r="M15" s="46">
        <f t="shared" si="1"/>
        <v>0</v>
      </c>
      <c r="N15" s="46">
        <f t="shared" si="2"/>
        <v>0</v>
      </c>
      <c r="O15" s="46">
        <f t="shared" si="3"/>
        <v>0</v>
      </c>
      <c r="P15" s="47">
        <f t="shared" ref="P15:P43" si="6">SUM(M15:O15)</f>
        <v>0</v>
      </c>
    </row>
    <row r="16" spans="1:16" x14ac:dyDescent="0.2">
      <c r="A16" s="36">
        <v>1</v>
      </c>
      <c r="B16" s="37" t="s">
        <v>81</v>
      </c>
      <c r="C16" s="45" t="s">
        <v>257</v>
      </c>
      <c r="D16" s="23" t="s">
        <v>68</v>
      </c>
      <c r="E16" s="64">
        <v>1.8</v>
      </c>
      <c r="F16" s="65"/>
      <c r="G16" s="62"/>
      <c r="H16" s="46">
        <f t="shared" si="4"/>
        <v>0</v>
      </c>
      <c r="I16" s="62"/>
      <c r="J16" s="62"/>
      <c r="K16" s="47">
        <f t="shared" si="5"/>
        <v>0</v>
      </c>
      <c r="L16" s="48">
        <f t="shared" si="0"/>
        <v>0</v>
      </c>
      <c r="M16" s="46">
        <f t="shared" si="1"/>
        <v>0</v>
      </c>
      <c r="N16" s="46">
        <f t="shared" si="2"/>
        <v>0</v>
      </c>
      <c r="O16" s="46">
        <f t="shared" si="3"/>
        <v>0</v>
      </c>
      <c r="P16" s="47">
        <f t="shared" si="6"/>
        <v>0</v>
      </c>
    </row>
    <row r="17" spans="1:16" x14ac:dyDescent="0.2">
      <c r="A17" s="36">
        <v>2</v>
      </c>
      <c r="B17" s="37" t="s">
        <v>81</v>
      </c>
      <c r="C17" s="45" t="s">
        <v>258</v>
      </c>
      <c r="D17" s="23" t="s">
        <v>58</v>
      </c>
      <c r="E17" s="64">
        <v>6.1999999999999993</v>
      </c>
      <c r="F17" s="65"/>
      <c r="G17" s="62"/>
      <c r="H17" s="46">
        <f t="shared" si="4"/>
        <v>0</v>
      </c>
      <c r="I17" s="62"/>
      <c r="J17" s="62"/>
      <c r="K17" s="47">
        <f t="shared" si="5"/>
        <v>0</v>
      </c>
      <c r="L17" s="48">
        <f t="shared" si="0"/>
        <v>0</v>
      </c>
      <c r="M17" s="46">
        <f t="shared" si="1"/>
        <v>0</v>
      </c>
      <c r="N17" s="46">
        <f t="shared" si="2"/>
        <v>0</v>
      </c>
      <c r="O17" s="46">
        <f t="shared" si="3"/>
        <v>0</v>
      </c>
      <c r="P17" s="47">
        <f t="shared" si="6"/>
        <v>0</v>
      </c>
    </row>
    <row r="18" spans="1:16" x14ac:dyDescent="0.2">
      <c r="A18" s="36">
        <v>3</v>
      </c>
      <c r="B18" s="37" t="s">
        <v>81</v>
      </c>
      <c r="C18" s="45" t="s">
        <v>259</v>
      </c>
      <c r="D18" s="23" t="s">
        <v>117</v>
      </c>
      <c r="E18" s="64">
        <v>2</v>
      </c>
      <c r="F18" s="65"/>
      <c r="G18" s="62"/>
      <c r="H18" s="46">
        <f t="shared" si="4"/>
        <v>0</v>
      </c>
      <c r="I18" s="62"/>
      <c r="J18" s="62"/>
      <c r="K18" s="47">
        <f t="shared" si="5"/>
        <v>0</v>
      </c>
      <c r="L18" s="48">
        <f t="shared" si="0"/>
        <v>0</v>
      </c>
      <c r="M18" s="46">
        <f t="shared" si="1"/>
        <v>0</v>
      </c>
      <c r="N18" s="46">
        <f t="shared" si="2"/>
        <v>0</v>
      </c>
      <c r="O18" s="46">
        <f t="shared" si="3"/>
        <v>0</v>
      </c>
      <c r="P18" s="47">
        <f t="shared" si="6"/>
        <v>0</v>
      </c>
    </row>
    <row r="19" spans="1:16" ht="10.5" customHeight="1" x14ac:dyDescent="0.2">
      <c r="A19" s="36"/>
      <c r="B19" s="94" t="s">
        <v>260</v>
      </c>
      <c r="C19" s="91" t="s">
        <v>261</v>
      </c>
      <c r="D19" s="23"/>
      <c r="E19" s="64"/>
      <c r="F19" s="65"/>
      <c r="G19" s="62"/>
      <c r="H19" s="46">
        <f t="shared" si="4"/>
        <v>0</v>
      </c>
      <c r="I19" s="62"/>
      <c r="J19" s="62"/>
      <c r="K19" s="47">
        <f t="shared" si="5"/>
        <v>0</v>
      </c>
      <c r="L19" s="48">
        <f t="shared" si="0"/>
        <v>0</v>
      </c>
      <c r="M19" s="46">
        <f t="shared" si="1"/>
        <v>0</v>
      </c>
      <c r="N19" s="46">
        <f t="shared" si="2"/>
        <v>0</v>
      </c>
      <c r="O19" s="46">
        <f t="shared" si="3"/>
        <v>0</v>
      </c>
      <c r="P19" s="47">
        <f t="shared" si="6"/>
        <v>0</v>
      </c>
    </row>
    <row r="20" spans="1:16" x14ac:dyDescent="0.2">
      <c r="A20" s="36">
        <v>4</v>
      </c>
      <c r="B20" s="37"/>
      <c r="C20" s="45" t="s">
        <v>262</v>
      </c>
      <c r="D20" s="23" t="s">
        <v>68</v>
      </c>
      <c r="E20" s="64">
        <v>3.6</v>
      </c>
      <c r="F20" s="65"/>
      <c r="G20" s="62"/>
      <c r="H20" s="46">
        <f t="shared" si="4"/>
        <v>0</v>
      </c>
      <c r="I20" s="62"/>
      <c r="J20" s="62"/>
      <c r="K20" s="47">
        <f t="shared" si="5"/>
        <v>0</v>
      </c>
      <c r="L20" s="48">
        <f t="shared" si="0"/>
        <v>0</v>
      </c>
      <c r="M20" s="46">
        <f t="shared" si="1"/>
        <v>0</v>
      </c>
      <c r="N20" s="46">
        <f t="shared" si="2"/>
        <v>0</v>
      </c>
      <c r="O20" s="46">
        <f t="shared" si="3"/>
        <v>0</v>
      </c>
      <c r="P20" s="47">
        <f t="shared" si="6"/>
        <v>0</v>
      </c>
    </row>
    <row r="21" spans="1:16" x14ac:dyDescent="0.2">
      <c r="A21" s="36">
        <v>5</v>
      </c>
      <c r="B21" s="37"/>
      <c r="C21" s="45" t="s">
        <v>233</v>
      </c>
      <c r="D21" s="23" t="s">
        <v>94</v>
      </c>
      <c r="E21" s="64">
        <v>1</v>
      </c>
      <c r="F21" s="65"/>
      <c r="G21" s="62"/>
      <c r="H21" s="46">
        <f t="shared" si="4"/>
        <v>0</v>
      </c>
      <c r="I21" s="62"/>
      <c r="J21" s="62"/>
      <c r="K21" s="47">
        <f t="shared" si="5"/>
        <v>0</v>
      </c>
      <c r="L21" s="48">
        <f t="shared" si="0"/>
        <v>0</v>
      </c>
      <c r="M21" s="46">
        <f t="shared" si="1"/>
        <v>0</v>
      </c>
      <c r="N21" s="46">
        <f t="shared" si="2"/>
        <v>0</v>
      </c>
      <c r="O21" s="46">
        <f t="shared" si="3"/>
        <v>0</v>
      </c>
      <c r="P21" s="47">
        <f t="shared" si="6"/>
        <v>0</v>
      </c>
    </row>
    <row r="22" spans="1:16" x14ac:dyDescent="0.2">
      <c r="A22" s="36">
        <v>6</v>
      </c>
      <c r="B22" s="37"/>
      <c r="C22" s="45" t="s">
        <v>263</v>
      </c>
      <c r="D22" s="23" t="s">
        <v>68</v>
      </c>
      <c r="E22" s="64">
        <v>2</v>
      </c>
      <c r="F22" s="65"/>
      <c r="G22" s="62"/>
      <c r="H22" s="46">
        <f t="shared" si="4"/>
        <v>0</v>
      </c>
      <c r="I22" s="62"/>
      <c r="J22" s="62"/>
      <c r="K22" s="47">
        <f t="shared" si="5"/>
        <v>0</v>
      </c>
      <c r="L22" s="48">
        <f t="shared" si="0"/>
        <v>0</v>
      </c>
      <c r="M22" s="46">
        <f t="shared" si="1"/>
        <v>0</v>
      </c>
      <c r="N22" s="46">
        <f t="shared" si="2"/>
        <v>0</v>
      </c>
      <c r="O22" s="46">
        <f t="shared" si="3"/>
        <v>0</v>
      </c>
      <c r="P22" s="47">
        <f t="shared" si="6"/>
        <v>0</v>
      </c>
    </row>
    <row r="23" spans="1:16" x14ac:dyDescent="0.2">
      <c r="A23" s="36">
        <v>7</v>
      </c>
      <c r="B23" s="37"/>
      <c r="C23" s="45" t="s">
        <v>264</v>
      </c>
      <c r="D23" s="23" t="s">
        <v>58</v>
      </c>
      <c r="E23" s="64">
        <v>2.8</v>
      </c>
      <c r="F23" s="65"/>
      <c r="G23" s="62"/>
      <c r="H23" s="46">
        <f t="shared" si="4"/>
        <v>0</v>
      </c>
      <c r="I23" s="62"/>
      <c r="J23" s="62"/>
      <c r="K23" s="47">
        <f t="shared" si="5"/>
        <v>0</v>
      </c>
      <c r="L23" s="48">
        <f t="shared" si="0"/>
        <v>0</v>
      </c>
      <c r="M23" s="46">
        <f t="shared" si="1"/>
        <v>0</v>
      </c>
      <c r="N23" s="46">
        <f t="shared" si="2"/>
        <v>0</v>
      </c>
      <c r="O23" s="46">
        <f t="shared" si="3"/>
        <v>0</v>
      </c>
      <c r="P23" s="47">
        <f t="shared" si="6"/>
        <v>0</v>
      </c>
    </row>
    <row r="24" spans="1:16" x14ac:dyDescent="0.2">
      <c r="A24" s="36">
        <v>8</v>
      </c>
      <c r="B24" s="37"/>
      <c r="C24" s="45" t="s">
        <v>265</v>
      </c>
      <c r="D24" s="23" t="s">
        <v>68</v>
      </c>
      <c r="E24" s="64">
        <v>3.6</v>
      </c>
      <c r="F24" s="65"/>
      <c r="G24" s="62"/>
      <c r="H24" s="46">
        <f t="shared" si="4"/>
        <v>0</v>
      </c>
      <c r="I24" s="62"/>
      <c r="J24" s="62"/>
      <c r="K24" s="47">
        <f t="shared" si="5"/>
        <v>0</v>
      </c>
      <c r="L24" s="48">
        <f t="shared" si="0"/>
        <v>0</v>
      </c>
      <c r="M24" s="46">
        <f t="shared" si="1"/>
        <v>0</v>
      </c>
      <c r="N24" s="46">
        <f t="shared" si="2"/>
        <v>0</v>
      </c>
      <c r="O24" s="46">
        <f t="shared" si="3"/>
        <v>0</v>
      </c>
      <c r="P24" s="47">
        <f t="shared" si="6"/>
        <v>0</v>
      </c>
    </row>
    <row r="25" spans="1:16" x14ac:dyDescent="0.2">
      <c r="A25" s="36">
        <v>9</v>
      </c>
      <c r="B25" s="37"/>
      <c r="C25" s="45" t="s">
        <v>219</v>
      </c>
      <c r="D25" s="23" t="s">
        <v>68</v>
      </c>
      <c r="E25" s="64">
        <v>2</v>
      </c>
      <c r="F25" s="65"/>
      <c r="G25" s="62"/>
      <c r="H25" s="46">
        <f t="shared" si="4"/>
        <v>0</v>
      </c>
      <c r="I25" s="62"/>
      <c r="J25" s="62"/>
      <c r="K25" s="47">
        <f t="shared" si="5"/>
        <v>0</v>
      </c>
      <c r="L25" s="48">
        <f t="shared" si="0"/>
        <v>0</v>
      </c>
      <c r="M25" s="46">
        <f t="shared" si="1"/>
        <v>0</v>
      </c>
      <c r="N25" s="46">
        <f t="shared" si="2"/>
        <v>0</v>
      </c>
      <c r="O25" s="46">
        <f t="shared" si="3"/>
        <v>0</v>
      </c>
      <c r="P25" s="47">
        <f t="shared" si="6"/>
        <v>0</v>
      </c>
    </row>
    <row r="26" spans="1:16" x14ac:dyDescent="0.2">
      <c r="A26" s="36">
        <v>10</v>
      </c>
      <c r="B26" s="37"/>
      <c r="C26" s="45" t="s">
        <v>266</v>
      </c>
      <c r="D26" s="23" t="s">
        <v>68</v>
      </c>
      <c r="E26" s="64">
        <v>2</v>
      </c>
      <c r="F26" s="65"/>
      <c r="G26" s="62"/>
      <c r="H26" s="46">
        <f t="shared" si="4"/>
        <v>0</v>
      </c>
      <c r="I26" s="62"/>
      <c r="J26" s="62"/>
      <c r="K26" s="47">
        <f t="shared" si="5"/>
        <v>0</v>
      </c>
      <c r="L26" s="48">
        <f t="shared" si="0"/>
        <v>0</v>
      </c>
      <c r="M26" s="46">
        <f t="shared" si="1"/>
        <v>0</v>
      </c>
      <c r="N26" s="46">
        <f t="shared" si="2"/>
        <v>0</v>
      </c>
      <c r="O26" s="46">
        <f t="shared" si="3"/>
        <v>0</v>
      </c>
      <c r="P26" s="47">
        <f t="shared" si="6"/>
        <v>0</v>
      </c>
    </row>
    <row r="27" spans="1:16" x14ac:dyDescent="0.2">
      <c r="A27" s="36">
        <v>11</v>
      </c>
      <c r="B27" s="37"/>
      <c r="C27" s="45" t="s">
        <v>267</v>
      </c>
      <c r="D27" s="23" t="s">
        <v>58</v>
      </c>
      <c r="E27" s="64">
        <v>2</v>
      </c>
      <c r="F27" s="65"/>
      <c r="G27" s="62"/>
      <c r="H27" s="46">
        <f t="shared" si="4"/>
        <v>0</v>
      </c>
      <c r="I27" s="62"/>
      <c r="J27" s="62"/>
      <c r="K27" s="47">
        <f t="shared" si="5"/>
        <v>0</v>
      </c>
      <c r="L27" s="48">
        <f t="shared" si="0"/>
        <v>0</v>
      </c>
      <c r="M27" s="46">
        <f t="shared" si="1"/>
        <v>0</v>
      </c>
      <c r="N27" s="46">
        <f t="shared" si="2"/>
        <v>0</v>
      </c>
      <c r="O27" s="46">
        <f t="shared" si="3"/>
        <v>0</v>
      </c>
      <c r="P27" s="47">
        <f t="shared" si="6"/>
        <v>0</v>
      </c>
    </row>
    <row r="28" spans="1:16" x14ac:dyDescent="0.2">
      <c r="A28" s="36">
        <v>12</v>
      </c>
      <c r="B28" s="37"/>
      <c r="C28" s="45" t="s">
        <v>268</v>
      </c>
      <c r="D28" s="23" t="s">
        <v>58</v>
      </c>
      <c r="E28" s="64">
        <v>4</v>
      </c>
      <c r="F28" s="65"/>
      <c r="G28" s="62"/>
      <c r="H28" s="46">
        <f t="shared" si="4"/>
        <v>0</v>
      </c>
      <c r="I28" s="62"/>
      <c r="J28" s="62"/>
      <c r="K28" s="47">
        <f t="shared" si="5"/>
        <v>0</v>
      </c>
      <c r="L28" s="48">
        <f t="shared" si="0"/>
        <v>0</v>
      </c>
      <c r="M28" s="46">
        <f t="shared" si="1"/>
        <v>0</v>
      </c>
      <c r="N28" s="46">
        <f t="shared" si="2"/>
        <v>0</v>
      </c>
      <c r="O28" s="46">
        <f t="shared" si="3"/>
        <v>0</v>
      </c>
      <c r="P28" s="47">
        <f t="shared" si="6"/>
        <v>0</v>
      </c>
    </row>
    <row r="29" spans="1:16" x14ac:dyDescent="0.2">
      <c r="A29" s="36">
        <v>13</v>
      </c>
      <c r="B29" s="37"/>
      <c r="C29" s="45" t="s">
        <v>269</v>
      </c>
      <c r="D29" s="23" t="s">
        <v>68</v>
      </c>
      <c r="E29" s="64">
        <v>1.8</v>
      </c>
      <c r="F29" s="65"/>
      <c r="G29" s="62"/>
      <c r="H29" s="46">
        <f t="shared" si="4"/>
        <v>0</v>
      </c>
      <c r="I29" s="62"/>
      <c r="J29" s="62"/>
      <c r="K29" s="47">
        <f t="shared" si="5"/>
        <v>0</v>
      </c>
      <c r="L29" s="48">
        <f t="shared" si="0"/>
        <v>0</v>
      </c>
      <c r="M29" s="46">
        <f t="shared" si="1"/>
        <v>0</v>
      </c>
      <c r="N29" s="46">
        <f t="shared" si="2"/>
        <v>0</v>
      </c>
      <c r="O29" s="46">
        <f t="shared" si="3"/>
        <v>0</v>
      </c>
      <c r="P29" s="47">
        <f t="shared" si="6"/>
        <v>0</v>
      </c>
    </row>
    <row r="30" spans="1:16" ht="22.5" x14ac:dyDescent="0.2">
      <c r="A30" s="36">
        <v>14</v>
      </c>
      <c r="B30" s="37"/>
      <c r="C30" s="45" t="s">
        <v>270</v>
      </c>
      <c r="D30" s="23" t="s">
        <v>58</v>
      </c>
      <c r="E30" s="64">
        <v>2</v>
      </c>
      <c r="F30" s="65"/>
      <c r="G30" s="62"/>
      <c r="H30" s="46">
        <f t="shared" si="4"/>
        <v>0</v>
      </c>
      <c r="I30" s="62"/>
      <c r="J30" s="62"/>
      <c r="K30" s="47">
        <f t="shared" si="5"/>
        <v>0</v>
      </c>
      <c r="L30" s="48">
        <f t="shared" si="0"/>
        <v>0</v>
      </c>
      <c r="M30" s="46">
        <f t="shared" si="1"/>
        <v>0</v>
      </c>
      <c r="N30" s="46">
        <f t="shared" si="2"/>
        <v>0</v>
      </c>
      <c r="O30" s="46">
        <f t="shared" si="3"/>
        <v>0</v>
      </c>
      <c r="P30" s="47">
        <f t="shared" si="6"/>
        <v>0</v>
      </c>
    </row>
    <row r="31" spans="1:16" x14ac:dyDescent="0.2">
      <c r="A31" s="36">
        <v>15</v>
      </c>
      <c r="B31" s="37"/>
      <c r="C31" s="45" t="s">
        <v>271</v>
      </c>
      <c r="D31" s="23" t="s">
        <v>58</v>
      </c>
      <c r="E31" s="64">
        <v>2.7</v>
      </c>
      <c r="F31" s="65"/>
      <c r="G31" s="62"/>
      <c r="H31" s="46">
        <f t="shared" si="4"/>
        <v>0</v>
      </c>
      <c r="I31" s="62"/>
      <c r="J31" s="62"/>
      <c r="K31" s="47">
        <f t="shared" si="5"/>
        <v>0</v>
      </c>
      <c r="L31" s="48">
        <f t="shared" si="0"/>
        <v>0</v>
      </c>
      <c r="M31" s="46">
        <f t="shared" si="1"/>
        <v>0</v>
      </c>
      <c r="N31" s="46">
        <f t="shared" si="2"/>
        <v>0</v>
      </c>
      <c r="O31" s="46">
        <f t="shared" si="3"/>
        <v>0</v>
      </c>
      <c r="P31" s="47">
        <f t="shared" si="6"/>
        <v>0</v>
      </c>
    </row>
    <row r="32" spans="1:16" ht="22.5" x14ac:dyDescent="0.2">
      <c r="A32" s="36">
        <v>16</v>
      </c>
      <c r="B32" s="37"/>
      <c r="C32" s="45" t="s">
        <v>272</v>
      </c>
      <c r="D32" s="23" t="s">
        <v>58</v>
      </c>
      <c r="E32" s="64">
        <v>3.2</v>
      </c>
      <c r="F32" s="65"/>
      <c r="G32" s="62"/>
      <c r="H32" s="46">
        <f t="shared" si="4"/>
        <v>0</v>
      </c>
      <c r="I32" s="62"/>
      <c r="J32" s="62"/>
      <c r="K32" s="47">
        <f t="shared" si="5"/>
        <v>0</v>
      </c>
      <c r="L32" s="48">
        <f t="shared" si="0"/>
        <v>0</v>
      </c>
      <c r="M32" s="46">
        <f t="shared" si="1"/>
        <v>0</v>
      </c>
      <c r="N32" s="46">
        <f t="shared" si="2"/>
        <v>0</v>
      </c>
      <c r="O32" s="46">
        <f t="shared" si="3"/>
        <v>0</v>
      </c>
      <c r="P32" s="47">
        <f t="shared" si="6"/>
        <v>0</v>
      </c>
    </row>
    <row r="33" spans="1:16" x14ac:dyDescent="0.2">
      <c r="A33" s="36">
        <v>17</v>
      </c>
      <c r="B33" s="37"/>
      <c r="C33" s="45" t="s">
        <v>273</v>
      </c>
      <c r="D33" s="23" t="s">
        <v>58</v>
      </c>
      <c r="E33" s="64">
        <v>1.8</v>
      </c>
      <c r="F33" s="65"/>
      <c r="G33" s="62"/>
      <c r="H33" s="46">
        <f t="shared" si="4"/>
        <v>0</v>
      </c>
      <c r="I33" s="62"/>
      <c r="J33" s="62"/>
      <c r="K33" s="47">
        <f t="shared" si="5"/>
        <v>0</v>
      </c>
      <c r="L33" s="48">
        <f t="shared" si="0"/>
        <v>0</v>
      </c>
      <c r="M33" s="46">
        <f t="shared" si="1"/>
        <v>0</v>
      </c>
      <c r="N33" s="46">
        <f t="shared" si="2"/>
        <v>0</v>
      </c>
      <c r="O33" s="46">
        <f t="shared" si="3"/>
        <v>0</v>
      </c>
      <c r="P33" s="47">
        <f t="shared" si="6"/>
        <v>0</v>
      </c>
    </row>
    <row r="34" spans="1:16" x14ac:dyDescent="0.2">
      <c r="A34" s="36">
        <v>18</v>
      </c>
      <c r="B34" s="37"/>
      <c r="C34" s="45" t="s">
        <v>274</v>
      </c>
      <c r="D34" s="23" t="s">
        <v>58</v>
      </c>
      <c r="E34" s="64">
        <v>2</v>
      </c>
      <c r="F34" s="65"/>
      <c r="G34" s="62"/>
      <c r="H34" s="46">
        <f t="shared" si="4"/>
        <v>0</v>
      </c>
      <c r="I34" s="62"/>
      <c r="J34" s="62"/>
      <c r="K34" s="47">
        <f t="shared" si="5"/>
        <v>0</v>
      </c>
      <c r="L34" s="48">
        <f t="shared" si="0"/>
        <v>0</v>
      </c>
      <c r="M34" s="46">
        <f t="shared" si="1"/>
        <v>0</v>
      </c>
      <c r="N34" s="46">
        <f t="shared" si="2"/>
        <v>0</v>
      </c>
      <c r="O34" s="46">
        <f t="shared" si="3"/>
        <v>0</v>
      </c>
      <c r="P34" s="47">
        <f t="shared" si="6"/>
        <v>0</v>
      </c>
    </row>
    <row r="35" spans="1:16" ht="10.5" customHeight="1" x14ac:dyDescent="0.2">
      <c r="A35" s="36"/>
      <c r="B35" s="94" t="s">
        <v>260</v>
      </c>
      <c r="C35" s="91" t="s">
        <v>275</v>
      </c>
      <c r="D35" s="23"/>
      <c r="E35" s="64"/>
      <c r="F35" s="65"/>
      <c r="G35" s="62"/>
      <c r="H35" s="46">
        <f t="shared" si="4"/>
        <v>0</v>
      </c>
      <c r="I35" s="62"/>
      <c r="J35" s="62"/>
      <c r="K35" s="47">
        <f t="shared" si="5"/>
        <v>0</v>
      </c>
      <c r="L35" s="48">
        <f t="shared" si="0"/>
        <v>0</v>
      </c>
      <c r="M35" s="46">
        <f t="shared" si="1"/>
        <v>0</v>
      </c>
      <c r="N35" s="46">
        <f t="shared" si="2"/>
        <v>0</v>
      </c>
      <c r="O35" s="46">
        <f t="shared" si="3"/>
        <v>0</v>
      </c>
      <c r="P35" s="47">
        <f t="shared" si="6"/>
        <v>0</v>
      </c>
    </row>
    <row r="36" spans="1:16" x14ac:dyDescent="0.2">
      <c r="A36" s="36">
        <v>19</v>
      </c>
      <c r="B36" s="37"/>
      <c r="C36" s="45" t="s">
        <v>276</v>
      </c>
      <c r="D36" s="23" t="s">
        <v>117</v>
      </c>
      <c r="E36" s="64">
        <v>2</v>
      </c>
      <c r="F36" s="65"/>
      <c r="G36" s="62"/>
      <c r="H36" s="46">
        <f t="shared" si="4"/>
        <v>0</v>
      </c>
      <c r="I36" s="62"/>
      <c r="J36" s="62"/>
      <c r="K36" s="47">
        <f t="shared" si="5"/>
        <v>0</v>
      </c>
      <c r="L36" s="48">
        <f t="shared" si="0"/>
        <v>0</v>
      </c>
      <c r="M36" s="46">
        <f t="shared" si="1"/>
        <v>0</v>
      </c>
      <c r="N36" s="46">
        <f t="shared" si="2"/>
        <v>0</v>
      </c>
      <c r="O36" s="46">
        <f t="shared" si="3"/>
        <v>0</v>
      </c>
      <c r="P36" s="47">
        <f t="shared" si="6"/>
        <v>0</v>
      </c>
    </row>
    <row r="37" spans="1:16" x14ac:dyDescent="0.2">
      <c r="A37" s="36">
        <v>20</v>
      </c>
      <c r="B37" s="37"/>
      <c r="C37" s="45" t="s">
        <v>277</v>
      </c>
      <c r="D37" s="23" t="s">
        <v>68</v>
      </c>
      <c r="E37" s="64">
        <v>3.8</v>
      </c>
      <c r="F37" s="65"/>
      <c r="G37" s="62"/>
      <c r="H37" s="46">
        <f t="shared" si="4"/>
        <v>0</v>
      </c>
      <c r="I37" s="62"/>
      <c r="J37" s="62"/>
      <c r="K37" s="47">
        <f t="shared" si="5"/>
        <v>0</v>
      </c>
      <c r="L37" s="48">
        <f t="shared" si="0"/>
        <v>0</v>
      </c>
      <c r="M37" s="46">
        <f t="shared" si="1"/>
        <v>0</v>
      </c>
      <c r="N37" s="46">
        <f t="shared" si="2"/>
        <v>0</v>
      </c>
      <c r="O37" s="46">
        <f t="shared" si="3"/>
        <v>0</v>
      </c>
      <c r="P37" s="47">
        <f t="shared" si="6"/>
        <v>0</v>
      </c>
    </row>
    <row r="38" spans="1:16" x14ac:dyDescent="0.2">
      <c r="A38" s="36">
        <v>21</v>
      </c>
      <c r="B38" s="37"/>
      <c r="C38" s="45" t="s">
        <v>278</v>
      </c>
      <c r="D38" s="23" t="s">
        <v>58</v>
      </c>
      <c r="E38" s="64">
        <v>1.8</v>
      </c>
      <c r="F38" s="65"/>
      <c r="G38" s="62"/>
      <c r="H38" s="46">
        <f t="shared" si="4"/>
        <v>0</v>
      </c>
      <c r="I38" s="62"/>
      <c r="J38" s="62"/>
      <c r="K38" s="47">
        <f t="shared" si="5"/>
        <v>0</v>
      </c>
      <c r="L38" s="48">
        <f t="shared" si="0"/>
        <v>0</v>
      </c>
      <c r="M38" s="46">
        <f t="shared" si="1"/>
        <v>0</v>
      </c>
      <c r="N38" s="46">
        <f t="shared" si="2"/>
        <v>0</v>
      </c>
      <c r="O38" s="46">
        <f t="shared" si="3"/>
        <v>0</v>
      </c>
      <c r="P38" s="47">
        <f t="shared" si="6"/>
        <v>0</v>
      </c>
    </row>
    <row r="39" spans="1:16" x14ac:dyDescent="0.2">
      <c r="A39" s="36">
        <v>22</v>
      </c>
      <c r="B39" s="37"/>
      <c r="C39" s="45" t="s">
        <v>279</v>
      </c>
      <c r="D39" s="23" t="s">
        <v>117</v>
      </c>
      <c r="E39" s="64">
        <v>0.5</v>
      </c>
      <c r="F39" s="65"/>
      <c r="G39" s="62"/>
      <c r="H39" s="46">
        <f t="shared" si="4"/>
        <v>0</v>
      </c>
      <c r="I39" s="62"/>
      <c r="J39" s="62"/>
      <c r="K39" s="47">
        <f t="shared" si="5"/>
        <v>0</v>
      </c>
      <c r="L39" s="48">
        <f t="shared" si="0"/>
        <v>0</v>
      </c>
      <c r="M39" s="46">
        <f t="shared" si="1"/>
        <v>0</v>
      </c>
      <c r="N39" s="46">
        <f t="shared" si="2"/>
        <v>0</v>
      </c>
      <c r="O39" s="46">
        <f t="shared" si="3"/>
        <v>0</v>
      </c>
      <c r="P39" s="47">
        <f t="shared" si="6"/>
        <v>0</v>
      </c>
    </row>
    <row r="40" spans="1:16" x14ac:dyDescent="0.2">
      <c r="A40" s="36">
        <v>23</v>
      </c>
      <c r="B40" s="37"/>
      <c r="C40" s="45" t="s">
        <v>119</v>
      </c>
      <c r="D40" s="23" t="s">
        <v>117</v>
      </c>
      <c r="E40" s="64">
        <v>0.5</v>
      </c>
      <c r="F40" s="65"/>
      <c r="G40" s="62"/>
      <c r="H40" s="46">
        <f t="shared" si="4"/>
        <v>0</v>
      </c>
      <c r="I40" s="62"/>
      <c r="J40" s="62"/>
      <c r="K40" s="47">
        <f t="shared" si="5"/>
        <v>0</v>
      </c>
      <c r="L40" s="48">
        <f t="shared" si="0"/>
        <v>0</v>
      </c>
      <c r="M40" s="46">
        <f t="shared" si="1"/>
        <v>0</v>
      </c>
      <c r="N40" s="46">
        <f t="shared" si="2"/>
        <v>0</v>
      </c>
      <c r="O40" s="46">
        <f t="shared" si="3"/>
        <v>0</v>
      </c>
      <c r="P40" s="47">
        <f t="shared" si="6"/>
        <v>0</v>
      </c>
    </row>
    <row r="41" spans="1:16" x14ac:dyDescent="0.2">
      <c r="A41" s="36">
        <v>24</v>
      </c>
      <c r="B41" s="37"/>
      <c r="C41" s="45" t="s">
        <v>120</v>
      </c>
      <c r="D41" s="23" t="s">
        <v>68</v>
      </c>
      <c r="E41" s="64">
        <v>4.8</v>
      </c>
      <c r="F41" s="65"/>
      <c r="G41" s="62"/>
      <c r="H41" s="46">
        <f t="shared" si="4"/>
        <v>0</v>
      </c>
      <c r="I41" s="62"/>
      <c r="J41" s="62"/>
      <c r="K41" s="47">
        <f t="shared" si="5"/>
        <v>0</v>
      </c>
      <c r="L41" s="48">
        <f t="shared" si="0"/>
        <v>0</v>
      </c>
      <c r="M41" s="46">
        <f t="shared" si="1"/>
        <v>0</v>
      </c>
      <c r="N41" s="46">
        <f t="shared" si="2"/>
        <v>0</v>
      </c>
      <c r="O41" s="46">
        <f t="shared" si="3"/>
        <v>0</v>
      </c>
      <c r="P41" s="47">
        <f t="shared" si="6"/>
        <v>0</v>
      </c>
    </row>
    <row r="42" spans="1:16" x14ac:dyDescent="0.2">
      <c r="A42" s="36">
        <v>25</v>
      </c>
      <c r="B42" s="37"/>
      <c r="C42" s="45" t="s">
        <v>280</v>
      </c>
      <c r="D42" s="23" t="s">
        <v>117</v>
      </c>
      <c r="E42" s="64">
        <v>3.5</v>
      </c>
      <c r="F42" s="65"/>
      <c r="G42" s="62"/>
      <c r="H42" s="46">
        <f t="shared" si="4"/>
        <v>0</v>
      </c>
      <c r="I42" s="62"/>
      <c r="J42" s="62"/>
      <c r="K42" s="47">
        <f t="shared" si="5"/>
        <v>0</v>
      </c>
      <c r="L42" s="48">
        <f t="shared" si="0"/>
        <v>0</v>
      </c>
      <c r="M42" s="46">
        <f t="shared" si="1"/>
        <v>0</v>
      </c>
      <c r="N42" s="46">
        <f t="shared" si="2"/>
        <v>0</v>
      </c>
      <c r="O42" s="46">
        <f t="shared" si="3"/>
        <v>0</v>
      </c>
      <c r="P42" s="47">
        <f t="shared" si="6"/>
        <v>0</v>
      </c>
    </row>
    <row r="43" spans="1:16" ht="12" thickBot="1" x14ac:dyDescent="0.25">
      <c r="A43" s="36">
        <v>26</v>
      </c>
      <c r="B43" s="37"/>
      <c r="C43" s="45" t="s">
        <v>281</v>
      </c>
      <c r="D43" s="23" t="s">
        <v>117</v>
      </c>
      <c r="E43" s="64">
        <v>0.5</v>
      </c>
      <c r="F43" s="65"/>
      <c r="G43" s="62"/>
      <c r="H43" s="46">
        <f t="shared" si="4"/>
        <v>0</v>
      </c>
      <c r="I43" s="62"/>
      <c r="J43" s="62"/>
      <c r="K43" s="47">
        <f t="shared" si="5"/>
        <v>0</v>
      </c>
      <c r="L43" s="48">
        <f t="shared" si="0"/>
        <v>0</v>
      </c>
      <c r="M43" s="46">
        <f t="shared" si="1"/>
        <v>0</v>
      </c>
      <c r="N43" s="46">
        <f t="shared" si="2"/>
        <v>0</v>
      </c>
      <c r="O43" s="46">
        <f t="shared" si="3"/>
        <v>0</v>
      </c>
      <c r="P43" s="47">
        <f t="shared" si="6"/>
        <v>0</v>
      </c>
    </row>
    <row r="44" spans="1:16" ht="12" thickBot="1" x14ac:dyDescent="0.25">
      <c r="A44" s="229" t="s">
        <v>575</v>
      </c>
      <c r="B44" s="230"/>
      <c r="C44" s="230"/>
      <c r="D44" s="230"/>
      <c r="E44" s="230"/>
      <c r="F44" s="230"/>
      <c r="G44" s="230"/>
      <c r="H44" s="230"/>
      <c r="I44" s="230"/>
      <c r="J44" s="230"/>
      <c r="K44" s="231"/>
      <c r="L44" s="66">
        <f>SUM(L14:L43)</f>
        <v>0</v>
      </c>
      <c r="M44" s="67">
        <f>SUM(M14:M43)</f>
        <v>0</v>
      </c>
      <c r="N44" s="67">
        <f>SUM(N14:N43)</f>
        <v>0</v>
      </c>
      <c r="O44" s="67">
        <f>SUM(O14:O43)</f>
        <v>0</v>
      </c>
      <c r="P44" s="68">
        <f>SUM(P14:P43)</f>
        <v>0</v>
      </c>
    </row>
    <row r="45" spans="1:16" x14ac:dyDescent="0.2">
      <c r="A45" s="15"/>
      <c r="B45" s="15"/>
      <c r="C45" s="15"/>
      <c r="D45" s="15"/>
      <c r="E45" s="15"/>
      <c r="F45" s="15"/>
      <c r="G45" s="15"/>
      <c r="H45" s="15"/>
      <c r="I45" s="15"/>
      <c r="J45" s="15"/>
      <c r="K45" s="15"/>
      <c r="L45" s="15"/>
      <c r="M45" s="15"/>
      <c r="N45" s="15"/>
      <c r="O45" s="15"/>
      <c r="P45" s="15"/>
    </row>
    <row r="46" spans="1:16" x14ac:dyDescent="0.2">
      <c r="A46" s="15"/>
      <c r="B46" s="15"/>
      <c r="C46" s="15"/>
      <c r="D46" s="15"/>
      <c r="E46" s="15"/>
      <c r="F46" s="15"/>
      <c r="G46" s="15"/>
      <c r="H46" s="15"/>
      <c r="I46" s="15"/>
      <c r="J46" s="15"/>
      <c r="K46" s="15"/>
      <c r="L46" s="15"/>
      <c r="M46" s="15"/>
      <c r="N46" s="15"/>
      <c r="O46" s="15"/>
      <c r="P46" s="15"/>
    </row>
    <row r="47" spans="1:16" x14ac:dyDescent="0.2">
      <c r="A47" s="1" t="s">
        <v>14</v>
      </c>
      <c r="B47" s="15"/>
      <c r="C47" s="223">
        <f>'Kops a'!C38:H38</f>
        <v>0</v>
      </c>
      <c r="D47" s="223"/>
      <c r="E47" s="223"/>
      <c r="F47" s="223"/>
      <c r="G47" s="223"/>
      <c r="H47" s="223"/>
      <c r="I47" s="15"/>
      <c r="J47" s="15"/>
      <c r="K47" s="15"/>
      <c r="L47" s="15"/>
      <c r="M47" s="15"/>
      <c r="N47" s="15"/>
      <c r="O47" s="15"/>
      <c r="P47" s="15"/>
    </row>
    <row r="48" spans="1:16" x14ac:dyDescent="0.2">
      <c r="A48" s="15"/>
      <c r="B48" s="15"/>
      <c r="C48" s="168" t="s">
        <v>15</v>
      </c>
      <c r="D48" s="168"/>
      <c r="E48" s="168"/>
      <c r="F48" s="168"/>
      <c r="G48" s="168"/>
      <c r="H48" s="168"/>
      <c r="I48" s="15"/>
      <c r="J48" s="15"/>
      <c r="K48" s="15"/>
      <c r="L48" s="15"/>
      <c r="M48" s="15"/>
      <c r="N48" s="15"/>
      <c r="O48" s="15"/>
      <c r="P48" s="15"/>
    </row>
    <row r="49" spans="1:16" x14ac:dyDescent="0.2">
      <c r="A49" s="15"/>
      <c r="B49" s="15"/>
      <c r="C49" s="15"/>
      <c r="D49" s="15"/>
      <c r="E49" s="15"/>
      <c r="F49" s="15"/>
      <c r="G49" s="15"/>
      <c r="H49" s="15"/>
      <c r="I49" s="15"/>
      <c r="J49" s="15"/>
      <c r="K49" s="15"/>
      <c r="L49" s="15"/>
      <c r="M49" s="15"/>
      <c r="N49" s="15"/>
      <c r="O49" s="15"/>
      <c r="P49" s="15"/>
    </row>
    <row r="50" spans="1:16" x14ac:dyDescent="0.2">
      <c r="A50" s="81" t="str">
        <f>'Kops a'!A41</f>
        <v>Tāme sastādīta 20__. gada __. _________</v>
      </c>
      <c r="B50" s="82"/>
      <c r="C50" s="82"/>
      <c r="D50" s="82"/>
      <c r="E50" s="15"/>
      <c r="F50" s="15"/>
      <c r="G50" s="15"/>
      <c r="H50" s="15"/>
      <c r="I50" s="15"/>
      <c r="J50" s="15"/>
      <c r="K50" s="15"/>
      <c r="L50" s="15"/>
      <c r="M50" s="15"/>
      <c r="N50" s="15"/>
      <c r="O50" s="15"/>
      <c r="P50" s="15"/>
    </row>
    <row r="51" spans="1:16" x14ac:dyDescent="0.2">
      <c r="A51" s="15"/>
      <c r="B51" s="15"/>
      <c r="C51" s="15"/>
      <c r="D51" s="15"/>
      <c r="E51" s="15"/>
      <c r="F51" s="15"/>
      <c r="G51" s="15"/>
      <c r="H51" s="15"/>
      <c r="I51" s="15"/>
      <c r="J51" s="15"/>
      <c r="K51" s="15"/>
      <c r="L51" s="15"/>
      <c r="M51" s="15"/>
      <c r="N51" s="15"/>
      <c r="O51" s="15"/>
      <c r="P51" s="15"/>
    </row>
    <row r="52" spans="1:16" x14ac:dyDescent="0.2">
      <c r="A52" s="1" t="s">
        <v>38</v>
      </c>
      <c r="B52" s="15"/>
      <c r="C52" s="223">
        <f>'Kops a'!C43:H43</f>
        <v>0</v>
      </c>
      <c r="D52" s="223"/>
      <c r="E52" s="223"/>
      <c r="F52" s="223"/>
      <c r="G52" s="223"/>
      <c r="H52" s="223"/>
      <c r="I52" s="15"/>
      <c r="J52" s="15"/>
      <c r="K52" s="15"/>
      <c r="L52" s="15"/>
      <c r="M52" s="15"/>
      <c r="N52" s="15"/>
      <c r="O52" s="15"/>
      <c r="P52" s="15"/>
    </row>
    <row r="53" spans="1:16" x14ac:dyDescent="0.2">
      <c r="A53" s="15"/>
      <c r="B53" s="15"/>
      <c r="C53" s="168" t="s">
        <v>15</v>
      </c>
      <c r="D53" s="168"/>
      <c r="E53" s="168"/>
      <c r="F53" s="168"/>
      <c r="G53" s="168"/>
      <c r="H53" s="168"/>
      <c r="I53" s="15"/>
      <c r="J53" s="15"/>
      <c r="K53" s="15"/>
      <c r="L53" s="15"/>
      <c r="M53" s="15"/>
      <c r="N53" s="15"/>
      <c r="O53" s="15"/>
      <c r="P53" s="15"/>
    </row>
    <row r="54" spans="1:16" x14ac:dyDescent="0.2">
      <c r="A54" s="15"/>
      <c r="B54" s="15"/>
      <c r="C54" s="15"/>
      <c r="D54" s="15"/>
      <c r="E54" s="15"/>
      <c r="F54" s="15"/>
      <c r="G54" s="15"/>
      <c r="H54" s="15"/>
      <c r="I54" s="15"/>
      <c r="J54" s="15"/>
      <c r="K54" s="15"/>
      <c r="L54" s="15"/>
      <c r="M54" s="15"/>
      <c r="N54" s="15"/>
      <c r="O54" s="15"/>
      <c r="P54" s="15"/>
    </row>
    <row r="55" spans="1:16" x14ac:dyDescent="0.2">
      <c r="A55" s="81" t="s">
        <v>55</v>
      </c>
      <c r="B55" s="82"/>
      <c r="C55" s="86">
        <f>'Kops a'!C46</f>
        <v>0</v>
      </c>
      <c r="D55" s="49"/>
      <c r="E55" s="15"/>
      <c r="F55" s="15"/>
      <c r="G55" s="15"/>
      <c r="H55" s="15"/>
      <c r="I55" s="15"/>
      <c r="J55" s="15"/>
      <c r="K55" s="15"/>
      <c r="L55" s="15"/>
      <c r="M55" s="15"/>
      <c r="N55" s="15"/>
      <c r="O55" s="15"/>
      <c r="P55" s="15"/>
    </row>
    <row r="56" spans="1:16" x14ac:dyDescent="0.2">
      <c r="A56" s="15"/>
      <c r="B56" s="15"/>
      <c r="C56" s="15"/>
      <c r="D56" s="15"/>
      <c r="E56" s="15"/>
      <c r="F56" s="15"/>
      <c r="G56" s="15"/>
      <c r="H56" s="15"/>
      <c r="I56" s="15"/>
      <c r="J56" s="15"/>
      <c r="K56" s="15"/>
      <c r="L56" s="15"/>
      <c r="M56" s="15"/>
      <c r="N56" s="15"/>
      <c r="O56" s="15"/>
      <c r="P56" s="15"/>
    </row>
  </sheetData>
  <mergeCells count="22">
    <mergeCell ref="C2:I2"/>
    <mergeCell ref="C3:I3"/>
    <mergeCell ref="D5:L5"/>
    <mergeCell ref="D6:L6"/>
    <mergeCell ref="D7:L7"/>
    <mergeCell ref="N9:O9"/>
    <mergeCell ref="A12:A13"/>
    <mergeCell ref="B12:B13"/>
    <mergeCell ref="C12:C13"/>
    <mergeCell ref="D12:D13"/>
    <mergeCell ref="E12:E13"/>
    <mergeCell ref="L12:P12"/>
    <mergeCell ref="C53:H53"/>
    <mergeCell ref="C4:I4"/>
    <mergeCell ref="F12:K12"/>
    <mergeCell ref="A9:F9"/>
    <mergeCell ref="J9:M9"/>
    <mergeCell ref="D8:L8"/>
    <mergeCell ref="A44:K44"/>
    <mergeCell ref="C47:H47"/>
    <mergeCell ref="C48:H48"/>
    <mergeCell ref="C52:H52"/>
  </mergeCells>
  <conditionalFormatting sqref="N9:O9 D5:L8 C52:H52 C47:H47">
    <cfRule type="cellIs" dxfId="122" priority="29" operator="equal">
      <formula>0</formula>
    </cfRule>
  </conditionalFormatting>
  <conditionalFormatting sqref="A9:F9">
    <cfRule type="containsText" dxfId="121" priority="27"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4:I4">
    <cfRule type="cellIs" dxfId="120" priority="26" operator="equal">
      <formula>0</formula>
    </cfRule>
  </conditionalFormatting>
  <conditionalFormatting sqref="O10">
    <cfRule type="cellIs" dxfId="119" priority="25" operator="equal">
      <formula>"20__. gada __. _________"</formula>
    </cfRule>
  </conditionalFormatting>
  <conditionalFormatting sqref="A44:K44">
    <cfRule type="containsText" dxfId="118" priority="24" operator="containsText" text="Tiešās izmaksas kopā, t. sk. darba devēja sociālais nodoklis __.__% ">
      <formula>NOT(ISERROR(SEARCH("Tiešās izmaksas kopā, t. sk. darba devēja sociālais nodoklis __.__% ",A44)))</formula>
    </cfRule>
  </conditionalFormatting>
  <conditionalFormatting sqref="L44:P44">
    <cfRule type="cellIs" dxfId="117" priority="19" operator="equal">
      <formula>0</formula>
    </cfRule>
  </conditionalFormatting>
  <conditionalFormatting sqref="P10">
    <cfRule type="cellIs" dxfId="116" priority="10" operator="equal">
      <formula>"20__. gada __. _________"</formula>
    </cfRule>
  </conditionalFormatting>
  <conditionalFormatting sqref="C52:H52 C47:H47 D14:G43">
    <cfRule type="cellIs" dxfId="115" priority="7" operator="equal">
      <formula>0</formula>
    </cfRule>
  </conditionalFormatting>
  <conditionalFormatting sqref="C55">
    <cfRule type="cellIs" dxfId="114" priority="5" operator="equal">
      <formula>0</formula>
    </cfRule>
  </conditionalFormatting>
  <conditionalFormatting sqref="D1">
    <cfRule type="cellIs" dxfId="113" priority="4" operator="equal">
      <formula>0</formula>
    </cfRule>
  </conditionalFormatting>
  <conditionalFormatting sqref="A14:B43 I14:J43">
    <cfRule type="cellIs" dxfId="112" priority="3" operator="equal">
      <formula>0</formula>
    </cfRule>
  </conditionalFormatting>
  <conditionalFormatting sqref="H14:H43 K14:P43">
    <cfRule type="cellIs" dxfId="111" priority="2" operator="equal">
      <formula>0</formula>
    </cfRule>
  </conditionalFormatting>
  <conditionalFormatting sqref="C14:C43">
    <cfRule type="cellIs" dxfId="110" priority="1" operator="equal">
      <formula>0</formula>
    </cfRule>
  </conditionalFormatting>
  <pageMargins left="0.7" right="0.7" top="0.75" bottom="0.75" header="0.3" footer="0.3"/>
  <pageSetup paperSize="9" scale="84"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36249DFF-DD18-40B1-AB61-D280DA74812E}">
            <xm:f>NOT(ISERROR(SEARCH("Tāme sastādīta ____. gada ___. ______________",A50)))</xm:f>
            <xm:f>"Tāme sastādīta ____. gada ___. ______________"</xm:f>
            <x14:dxf>
              <font>
                <color auto="1"/>
              </font>
              <fill>
                <patternFill>
                  <bgColor rgb="FFC6EFCE"/>
                </patternFill>
              </fill>
            </x14:dxf>
          </x14:cfRule>
          <xm:sqref>A50</xm:sqref>
        </x14:conditionalFormatting>
        <x14:conditionalFormatting xmlns:xm="http://schemas.microsoft.com/office/excel/2006/main">
          <x14:cfRule type="containsText" priority="8" operator="containsText" id="{708D048F-4463-4EB3-AF79-B8653AFFB42B}">
            <xm:f>NOT(ISERROR(SEARCH("Sertifikāta Nr. _________________________________",A55)))</xm:f>
            <xm:f>"Sertifikāta Nr. _________________________________"</xm:f>
            <x14:dxf>
              <font>
                <color auto="1"/>
              </font>
              <fill>
                <patternFill>
                  <bgColor rgb="FFC6EFCE"/>
                </patternFill>
              </fill>
            </x14:dxf>
          </x14:cfRule>
          <xm:sqref>A55</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P130"/>
  <sheetViews>
    <sheetView view="pageBreakPreview" topLeftCell="A86" zoomScaleNormal="100" zoomScaleSheetLayoutView="100" workbookViewId="0">
      <selection activeCell="C117" sqref="C117"/>
    </sheetView>
  </sheetViews>
  <sheetFormatPr defaultRowHeight="11.25" x14ac:dyDescent="0.25"/>
  <cols>
    <col min="1" max="1" width="4.7109375" style="21" customWidth="1"/>
    <col min="2" max="2" width="7.7109375" style="21" customWidth="1"/>
    <col min="3" max="3" width="52.85546875" style="21" customWidth="1"/>
    <col min="4" max="4" width="5.85546875" style="21" customWidth="1"/>
    <col min="5" max="5" width="8.7109375" style="21" customWidth="1"/>
    <col min="6" max="6" width="5.42578125" style="21" customWidth="1"/>
    <col min="7" max="7" width="4.85546875" style="21" customWidth="1"/>
    <col min="8" max="10" width="6.7109375" style="21" customWidth="1"/>
    <col min="11" max="11" width="7" style="21" customWidth="1"/>
    <col min="12" max="15" width="7.7109375" style="21" customWidth="1"/>
    <col min="16" max="16" width="9" style="21" customWidth="1"/>
    <col min="17" max="16384" width="9.140625" style="21"/>
  </cols>
  <sheetData>
    <row r="1" spans="1:16" x14ac:dyDescent="0.25">
      <c r="C1" s="25" t="s">
        <v>39</v>
      </c>
      <c r="D1" s="50" t="str">
        <f>'Kops a'!A24</f>
        <v>9a</v>
      </c>
      <c r="N1" s="26"/>
      <c r="O1" s="25"/>
      <c r="P1" s="26"/>
    </row>
    <row r="2" spans="1:16" x14ac:dyDescent="0.25">
      <c r="A2" s="27"/>
      <c r="B2" s="27"/>
      <c r="C2" s="232" t="s">
        <v>570</v>
      </c>
      <c r="D2" s="232"/>
      <c r="E2" s="232"/>
      <c r="F2" s="232"/>
      <c r="G2" s="232"/>
      <c r="H2" s="232"/>
      <c r="I2" s="232"/>
      <c r="J2" s="27"/>
    </row>
    <row r="3" spans="1:16" x14ac:dyDescent="0.25">
      <c r="A3" s="28"/>
      <c r="B3" s="28"/>
      <c r="C3" s="265" t="s">
        <v>18</v>
      </c>
      <c r="D3" s="265"/>
      <c r="E3" s="265"/>
      <c r="F3" s="265"/>
      <c r="G3" s="265"/>
      <c r="H3" s="265"/>
      <c r="I3" s="265"/>
      <c r="J3" s="28"/>
    </row>
    <row r="4" spans="1:16" x14ac:dyDescent="0.25">
      <c r="A4" s="28"/>
      <c r="B4" s="28"/>
      <c r="C4" s="233" t="s">
        <v>53</v>
      </c>
      <c r="D4" s="233"/>
      <c r="E4" s="233"/>
      <c r="F4" s="233"/>
      <c r="G4" s="233"/>
      <c r="H4" s="233"/>
      <c r="I4" s="233"/>
      <c r="J4" s="28"/>
    </row>
    <row r="5" spans="1:16" x14ac:dyDescent="0.25">
      <c r="C5" s="25" t="s">
        <v>5</v>
      </c>
      <c r="D5" s="260" t="str">
        <f>'Kops a'!D7</f>
        <v>Daudzdzīvokļu dzīvojamā māja</v>
      </c>
      <c r="E5" s="260"/>
      <c r="F5" s="260"/>
      <c r="G5" s="260"/>
      <c r="H5" s="260"/>
      <c r="I5" s="260"/>
      <c r="J5" s="260"/>
      <c r="K5" s="260"/>
      <c r="L5" s="260"/>
      <c r="M5" s="29"/>
      <c r="N5" s="29"/>
      <c r="O5" s="29"/>
      <c r="P5" s="29"/>
    </row>
    <row r="6" spans="1:16" x14ac:dyDescent="0.25">
      <c r="C6" s="25" t="s">
        <v>6</v>
      </c>
      <c r="D6" s="260" t="str">
        <f>'Kops a'!D8</f>
        <v>Daudzdzīvokļu dzīvojamās mājas vienkāršotās atjaunošanas apliecinājuma karte</v>
      </c>
      <c r="E6" s="260"/>
      <c r="F6" s="260"/>
      <c r="G6" s="260"/>
      <c r="H6" s="260"/>
      <c r="I6" s="260"/>
      <c r="J6" s="260"/>
      <c r="K6" s="260"/>
      <c r="L6" s="260"/>
      <c r="M6" s="29"/>
      <c r="N6" s="29"/>
      <c r="O6" s="29"/>
      <c r="P6" s="29"/>
    </row>
    <row r="7" spans="1:16" x14ac:dyDescent="0.25">
      <c r="C7" s="25" t="s">
        <v>7</v>
      </c>
      <c r="D7" s="260" t="str">
        <f>'Kops a'!D9</f>
        <v>Enkmaņa iela 1, Valmiera</v>
      </c>
      <c r="E7" s="260"/>
      <c r="F7" s="260"/>
      <c r="G7" s="260"/>
      <c r="H7" s="260"/>
      <c r="I7" s="260"/>
      <c r="J7" s="260"/>
      <c r="K7" s="260"/>
      <c r="L7" s="260"/>
      <c r="M7" s="29"/>
      <c r="N7" s="29"/>
      <c r="O7" s="29"/>
      <c r="P7" s="29"/>
    </row>
    <row r="8" spans="1:16" x14ac:dyDescent="0.25">
      <c r="C8" s="25" t="s">
        <v>21</v>
      </c>
      <c r="D8" s="260">
        <f>'Kops a'!D10</f>
        <v>0</v>
      </c>
      <c r="E8" s="260"/>
      <c r="F8" s="260"/>
      <c r="G8" s="260"/>
      <c r="H8" s="260"/>
      <c r="I8" s="260"/>
      <c r="J8" s="260"/>
      <c r="K8" s="260"/>
      <c r="L8" s="260"/>
      <c r="M8" s="29"/>
      <c r="N8" s="29"/>
      <c r="O8" s="29"/>
      <c r="P8" s="29"/>
    </row>
    <row r="9" spans="1:16" ht="11.25" customHeight="1" x14ac:dyDescent="0.25">
      <c r="A9" s="234" t="s">
        <v>629</v>
      </c>
      <c r="B9" s="234"/>
      <c r="C9" s="234"/>
      <c r="D9" s="234"/>
      <c r="E9" s="234"/>
      <c r="F9" s="234"/>
      <c r="G9" s="29"/>
      <c r="H9" s="29"/>
      <c r="I9" s="29"/>
      <c r="J9" s="238" t="s">
        <v>40</v>
      </c>
      <c r="K9" s="238"/>
      <c r="L9" s="238"/>
      <c r="M9" s="238"/>
      <c r="N9" s="245">
        <f>P118</f>
        <v>0</v>
      </c>
      <c r="O9" s="245"/>
      <c r="P9" s="29"/>
    </row>
    <row r="10" spans="1:16" x14ac:dyDescent="0.25">
      <c r="A10" s="30"/>
      <c r="B10" s="31"/>
      <c r="C10" s="25"/>
      <c r="L10" s="27"/>
      <c r="M10" s="27"/>
      <c r="O10" s="104"/>
      <c r="P10" s="105" t="str">
        <f>A124</f>
        <v>Tāme sastādīta 20__. gada __. _________</v>
      </c>
    </row>
    <row r="11" spans="1:16" ht="12" thickBot="1" x14ac:dyDescent="0.3">
      <c r="A11" s="30"/>
      <c r="B11" s="31"/>
      <c r="C11" s="25"/>
      <c r="L11" s="32"/>
      <c r="M11" s="32"/>
      <c r="N11" s="106"/>
      <c r="O11" s="26"/>
    </row>
    <row r="12" spans="1:16" x14ac:dyDescent="0.25">
      <c r="A12" s="190" t="s">
        <v>24</v>
      </c>
      <c r="B12" s="240" t="s">
        <v>41</v>
      </c>
      <c r="C12" s="236" t="s">
        <v>42</v>
      </c>
      <c r="D12" s="243" t="s">
        <v>43</v>
      </c>
      <c r="E12" s="227" t="s">
        <v>44</v>
      </c>
      <c r="F12" s="235" t="s">
        <v>45</v>
      </c>
      <c r="G12" s="236"/>
      <c r="H12" s="236"/>
      <c r="I12" s="236"/>
      <c r="J12" s="236"/>
      <c r="K12" s="237"/>
      <c r="L12" s="235" t="s">
        <v>46</v>
      </c>
      <c r="M12" s="236"/>
      <c r="N12" s="236"/>
      <c r="O12" s="236"/>
      <c r="P12" s="237"/>
    </row>
    <row r="13" spans="1:16" ht="126.75" customHeight="1" thickBot="1" x14ac:dyDescent="0.3">
      <c r="A13" s="239"/>
      <c r="B13" s="241"/>
      <c r="C13" s="242"/>
      <c r="D13" s="244"/>
      <c r="E13" s="228"/>
      <c r="F13" s="89" t="s">
        <v>47</v>
      </c>
      <c r="G13" s="90" t="s">
        <v>48</v>
      </c>
      <c r="H13" s="90" t="s">
        <v>49</v>
      </c>
      <c r="I13" s="90" t="s">
        <v>50</v>
      </c>
      <c r="J13" s="90" t="s">
        <v>51</v>
      </c>
      <c r="K13" s="58" t="s">
        <v>52</v>
      </c>
      <c r="L13" s="89" t="s">
        <v>47</v>
      </c>
      <c r="M13" s="90" t="s">
        <v>49</v>
      </c>
      <c r="N13" s="90" t="s">
        <v>50</v>
      </c>
      <c r="O13" s="90" t="s">
        <v>51</v>
      </c>
      <c r="P13" s="58" t="s">
        <v>52</v>
      </c>
    </row>
    <row r="14" spans="1:16" x14ac:dyDescent="0.25">
      <c r="A14" s="36"/>
      <c r="B14" s="107"/>
      <c r="C14" s="96" t="s">
        <v>283</v>
      </c>
      <c r="D14" s="23"/>
      <c r="E14" s="64"/>
      <c r="F14" s="65"/>
      <c r="G14" s="62"/>
      <c r="H14" s="46"/>
      <c r="I14" s="62"/>
      <c r="J14" s="62"/>
      <c r="K14" s="47"/>
      <c r="L14" s="48">
        <f t="shared" ref="L14:L45" si="0">ROUND(E14*F14,2)</f>
        <v>0</v>
      </c>
      <c r="M14" s="46">
        <f t="shared" ref="M14:M45" si="1">ROUND(H14*E14,2)</f>
        <v>0</v>
      </c>
      <c r="N14" s="46">
        <f t="shared" ref="N14:N45" si="2">ROUND(I14*E14,2)</f>
        <v>0</v>
      </c>
      <c r="O14" s="46">
        <f t="shared" ref="O14:O45" si="3">ROUND(J14*E14,2)</f>
        <v>0</v>
      </c>
      <c r="P14" s="47">
        <f>SUM(M14:O14)</f>
        <v>0</v>
      </c>
    </row>
    <row r="15" spans="1:16" x14ac:dyDescent="0.25">
      <c r="A15" s="36">
        <v>1</v>
      </c>
      <c r="B15" s="107"/>
      <c r="C15" s="92" t="s">
        <v>284</v>
      </c>
      <c r="D15" s="23" t="s">
        <v>72</v>
      </c>
      <c r="E15" s="64">
        <v>1</v>
      </c>
      <c r="F15" s="65"/>
      <c r="G15" s="62"/>
      <c r="H15" s="46">
        <f>ROUND(F15*G15,2)</f>
        <v>0</v>
      </c>
      <c r="I15" s="62"/>
      <c r="J15" s="62"/>
      <c r="K15" s="47">
        <f t="shared" ref="K15:K77" si="4">SUM(H15:J15)</f>
        <v>0</v>
      </c>
      <c r="L15" s="48">
        <f t="shared" si="0"/>
        <v>0</v>
      </c>
      <c r="M15" s="46">
        <f t="shared" si="1"/>
        <v>0</v>
      </c>
      <c r="N15" s="46">
        <f t="shared" si="2"/>
        <v>0</v>
      </c>
      <c r="O15" s="46">
        <f t="shared" si="3"/>
        <v>0</v>
      </c>
      <c r="P15" s="47">
        <f t="shared" ref="P15:P78" si="5">SUM(M15:O15)</f>
        <v>0</v>
      </c>
    </row>
    <row r="16" spans="1:16" x14ac:dyDescent="0.25">
      <c r="A16" s="36">
        <v>2</v>
      </c>
      <c r="B16" s="107"/>
      <c r="C16" s="92" t="s">
        <v>285</v>
      </c>
      <c r="D16" s="23" t="s">
        <v>72</v>
      </c>
      <c r="E16" s="64">
        <v>1</v>
      </c>
      <c r="F16" s="65"/>
      <c r="G16" s="62"/>
      <c r="H16" s="46">
        <f>ROUND(F16*G16,2)</f>
        <v>0</v>
      </c>
      <c r="I16" s="62"/>
      <c r="J16" s="62"/>
      <c r="K16" s="47">
        <f t="shared" si="4"/>
        <v>0</v>
      </c>
      <c r="L16" s="48">
        <f t="shared" si="0"/>
        <v>0</v>
      </c>
      <c r="M16" s="46">
        <f t="shared" si="1"/>
        <v>0</v>
      </c>
      <c r="N16" s="46">
        <f t="shared" si="2"/>
        <v>0</v>
      </c>
      <c r="O16" s="46">
        <f t="shared" si="3"/>
        <v>0</v>
      </c>
      <c r="P16" s="47">
        <f t="shared" si="5"/>
        <v>0</v>
      </c>
    </row>
    <row r="17" spans="1:16" x14ac:dyDescent="0.25">
      <c r="A17" s="36">
        <v>3</v>
      </c>
      <c r="B17" s="107"/>
      <c r="C17" s="92" t="s">
        <v>286</v>
      </c>
      <c r="D17" s="23" t="s">
        <v>72</v>
      </c>
      <c r="E17" s="64">
        <v>1</v>
      </c>
      <c r="F17" s="65"/>
      <c r="G17" s="62"/>
      <c r="H17" s="46">
        <f>ROUND(G17*F17,2)</f>
        <v>0</v>
      </c>
      <c r="I17" s="62"/>
      <c r="J17" s="62"/>
      <c r="K17" s="47">
        <f t="shared" si="4"/>
        <v>0</v>
      </c>
      <c r="L17" s="48">
        <f t="shared" si="0"/>
        <v>0</v>
      </c>
      <c r="M17" s="46">
        <f t="shared" si="1"/>
        <v>0</v>
      </c>
      <c r="N17" s="46">
        <f t="shared" si="2"/>
        <v>0</v>
      </c>
      <c r="O17" s="46">
        <f t="shared" si="3"/>
        <v>0</v>
      </c>
      <c r="P17" s="47">
        <f t="shared" si="5"/>
        <v>0</v>
      </c>
    </row>
    <row r="18" spans="1:16" x14ac:dyDescent="0.25">
      <c r="A18" s="36"/>
      <c r="B18" s="107"/>
      <c r="C18" s="96" t="s">
        <v>287</v>
      </c>
      <c r="D18" s="23"/>
      <c r="E18" s="64"/>
      <c r="F18" s="65"/>
      <c r="G18" s="62"/>
      <c r="H18" s="46"/>
      <c r="I18" s="62"/>
      <c r="J18" s="62"/>
      <c r="K18" s="47"/>
      <c r="L18" s="48">
        <f t="shared" si="0"/>
        <v>0</v>
      </c>
      <c r="M18" s="46">
        <f t="shared" si="1"/>
        <v>0</v>
      </c>
      <c r="N18" s="46">
        <f t="shared" si="2"/>
        <v>0</v>
      </c>
      <c r="O18" s="46">
        <f t="shared" si="3"/>
        <v>0</v>
      </c>
      <c r="P18" s="47">
        <f t="shared" si="5"/>
        <v>0</v>
      </c>
    </row>
    <row r="19" spans="1:16" ht="33.75" x14ac:dyDescent="0.25">
      <c r="A19" s="36">
        <v>4</v>
      </c>
      <c r="B19" s="107"/>
      <c r="C19" s="92" t="s">
        <v>288</v>
      </c>
      <c r="D19" s="23" t="s">
        <v>289</v>
      </c>
      <c r="E19" s="64">
        <v>85</v>
      </c>
      <c r="F19" s="65"/>
      <c r="G19" s="62"/>
      <c r="H19" s="46"/>
      <c r="I19" s="62"/>
      <c r="J19" s="62"/>
      <c r="K19" s="47"/>
      <c r="L19" s="48">
        <f t="shared" si="0"/>
        <v>0</v>
      </c>
      <c r="M19" s="46">
        <f t="shared" si="1"/>
        <v>0</v>
      </c>
      <c r="N19" s="46">
        <f t="shared" si="2"/>
        <v>0</v>
      </c>
      <c r="O19" s="46">
        <f t="shared" si="3"/>
        <v>0</v>
      </c>
      <c r="P19" s="47">
        <f t="shared" si="5"/>
        <v>0</v>
      </c>
    </row>
    <row r="20" spans="1:16" x14ac:dyDescent="0.25">
      <c r="A20" s="36">
        <v>5</v>
      </c>
      <c r="B20" s="107"/>
      <c r="C20" s="92" t="s">
        <v>290</v>
      </c>
      <c r="D20" s="23" t="s">
        <v>68</v>
      </c>
      <c r="E20" s="64">
        <v>85</v>
      </c>
      <c r="F20" s="65"/>
      <c r="G20" s="62"/>
      <c r="H20" s="46">
        <f>ROUND(G20*F20,2)</f>
        <v>0</v>
      </c>
      <c r="I20" s="62"/>
      <c r="J20" s="62"/>
      <c r="K20" s="47">
        <f>SUM(H20:J20)</f>
        <v>0</v>
      </c>
      <c r="L20" s="48">
        <f t="shared" si="0"/>
        <v>0</v>
      </c>
      <c r="M20" s="46">
        <f t="shared" si="1"/>
        <v>0</v>
      </c>
      <c r="N20" s="46">
        <f t="shared" si="2"/>
        <v>0</v>
      </c>
      <c r="O20" s="46">
        <f t="shared" si="3"/>
        <v>0</v>
      </c>
      <c r="P20" s="47">
        <f t="shared" si="5"/>
        <v>0</v>
      </c>
    </row>
    <row r="21" spans="1:16" x14ac:dyDescent="0.25">
      <c r="A21" s="36">
        <v>6</v>
      </c>
      <c r="B21" s="107"/>
      <c r="C21" s="92" t="s">
        <v>291</v>
      </c>
      <c r="D21" s="23" t="s">
        <v>94</v>
      </c>
      <c r="E21" s="64">
        <v>13</v>
      </c>
      <c r="F21" s="65"/>
      <c r="G21" s="62"/>
      <c r="H21" s="46">
        <f>G21*F21</f>
        <v>0</v>
      </c>
      <c r="I21" s="62"/>
      <c r="J21" s="62"/>
      <c r="K21" s="47">
        <f t="shared" si="4"/>
        <v>0</v>
      </c>
      <c r="L21" s="48">
        <f t="shared" si="0"/>
        <v>0</v>
      </c>
      <c r="M21" s="46">
        <f t="shared" si="1"/>
        <v>0</v>
      </c>
      <c r="N21" s="46">
        <f t="shared" si="2"/>
        <v>0</v>
      </c>
      <c r="O21" s="46">
        <f t="shared" si="3"/>
        <v>0</v>
      </c>
      <c r="P21" s="47">
        <f t="shared" si="5"/>
        <v>0</v>
      </c>
    </row>
    <row r="22" spans="1:16" x14ac:dyDescent="0.25">
      <c r="A22" s="36">
        <v>7</v>
      </c>
      <c r="B22" s="107"/>
      <c r="C22" s="92" t="s">
        <v>292</v>
      </c>
      <c r="D22" s="23" t="s">
        <v>94</v>
      </c>
      <c r="E22" s="64">
        <v>13</v>
      </c>
      <c r="F22" s="65"/>
      <c r="G22" s="62"/>
      <c r="H22" s="46">
        <f>ROUND(G22*F22,2)</f>
        <v>0</v>
      </c>
      <c r="I22" s="62"/>
      <c r="J22" s="62"/>
      <c r="K22" s="47">
        <f t="shared" si="4"/>
        <v>0</v>
      </c>
      <c r="L22" s="48">
        <f t="shared" si="0"/>
        <v>0</v>
      </c>
      <c r="M22" s="46">
        <f t="shared" si="1"/>
        <v>0</v>
      </c>
      <c r="N22" s="46">
        <f t="shared" si="2"/>
        <v>0</v>
      </c>
      <c r="O22" s="46">
        <f t="shared" si="3"/>
        <v>0</v>
      </c>
      <c r="P22" s="47">
        <f t="shared" si="5"/>
        <v>0</v>
      </c>
    </row>
    <row r="23" spans="1:16" ht="22.5" x14ac:dyDescent="0.25">
      <c r="A23" s="36">
        <v>8</v>
      </c>
      <c r="B23" s="107"/>
      <c r="C23" s="92" t="s">
        <v>293</v>
      </c>
      <c r="D23" s="23" t="s">
        <v>96</v>
      </c>
      <c r="E23" s="64">
        <v>102</v>
      </c>
      <c r="F23" s="65"/>
      <c r="G23" s="62"/>
      <c r="H23" s="46">
        <f>ROUND(G23*F23,2)</f>
        <v>0</v>
      </c>
      <c r="I23" s="62"/>
      <c r="J23" s="62"/>
      <c r="K23" s="47">
        <f t="shared" si="4"/>
        <v>0</v>
      </c>
      <c r="L23" s="48">
        <f t="shared" si="0"/>
        <v>0</v>
      </c>
      <c r="M23" s="46">
        <f t="shared" si="1"/>
        <v>0</v>
      </c>
      <c r="N23" s="46">
        <f t="shared" si="2"/>
        <v>0</v>
      </c>
      <c r="O23" s="46">
        <f t="shared" si="3"/>
        <v>0</v>
      </c>
      <c r="P23" s="47">
        <f t="shared" si="5"/>
        <v>0</v>
      </c>
    </row>
    <row r="24" spans="1:16" x14ac:dyDescent="0.25">
      <c r="A24" s="36">
        <v>9</v>
      </c>
      <c r="B24" s="107"/>
      <c r="C24" s="92" t="s">
        <v>294</v>
      </c>
      <c r="D24" s="23" t="s">
        <v>146</v>
      </c>
      <c r="E24" s="64">
        <v>44</v>
      </c>
      <c r="F24" s="65"/>
      <c r="G24" s="62"/>
      <c r="H24" s="46">
        <f>ROUND(G24*F24,2)</f>
        <v>0</v>
      </c>
      <c r="I24" s="62"/>
      <c r="J24" s="62"/>
      <c r="K24" s="47">
        <f>SUM(H24:J24)</f>
        <v>0</v>
      </c>
      <c r="L24" s="48">
        <f t="shared" si="0"/>
        <v>0</v>
      </c>
      <c r="M24" s="46">
        <f t="shared" si="1"/>
        <v>0</v>
      </c>
      <c r="N24" s="46">
        <f t="shared" si="2"/>
        <v>0</v>
      </c>
      <c r="O24" s="46">
        <f t="shared" si="3"/>
        <v>0</v>
      </c>
      <c r="P24" s="47">
        <f t="shared" si="5"/>
        <v>0</v>
      </c>
    </row>
    <row r="25" spans="1:16" ht="22.5" x14ac:dyDescent="0.25">
      <c r="A25" s="36">
        <v>10</v>
      </c>
      <c r="B25" s="107"/>
      <c r="C25" s="92" t="s">
        <v>295</v>
      </c>
      <c r="D25" s="23" t="s">
        <v>68</v>
      </c>
      <c r="E25" s="64">
        <v>181</v>
      </c>
      <c r="F25" s="65"/>
      <c r="G25" s="62"/>
      <c r="H25" s="46"/>
      <c r="I25" s="62"/>
      <c r="J25" s="62"/>
      <c r="K25" s="47"/>
      <c r="L25" s="48">
        <f t="shared" si="0"/>
        <v>0</v>
      </c>
      <c r="M25" s="46">
        <f t="shared" si="1"/>
        <v>0</v>
      </c>
      <c r="N25" s="46">
        <f t="shared" si="2"/>
        <v>0</v>
      </c>
      <c r="O25" s="46">
        <f t="shared" si="3"/>
        <v>0</v>
      </c>
      <c r="P25" s="47">
        <f t="shared" si="5"/>
        <v>0</v>
      </c>
    </row>
    <row r="26" spans="1:16" x14ac:dyDescent="0.25">
      <c r="A26" s="36">
        <v>11</v>
      </c>
      <c r="B26" s="107"/>
      <c r="C26" s="92" t="s">
        <v>296</v>
      </c>
      <c r="D26" s="23" t="s">
        <v>96</v>
      </c>
      <c r="E26" s="64">
        <v>17</v>
      </c>
      <c r="F26" s="65"/>
      <c r="G26" s="62"/>
      <c r="H26" s="46">
        <f>ROUND(G26*F26,2)</f>
        <v>0</v>
      </c>
      <c r="I26" s="62"/>
      <c r="J26" s="62"/>
      <c r="K26" s="47">
        <f>SUM(H26:J26)</f>
        <v>0</v>
      </c>
      <c r="L26" s="48">
        <f t="shared" si="0"/>
        <v>0</v>
      </c>
      <c r="M26" s="46">
        <f t="shared" si="1"/>
        <v>0</v>
      </c>
      <c r="N26" s="46">
        <f t="shared" si="2"/>
        <v>0</v>
      </c>
      <c r="O26" s="46">
        <f t="shared" si="3"/>
        <v>0</v>
      </c>
      <c r="P26" s="47">
        <f t="shared" si="5"/>
        <v>0</v>
      </c>
    </row>
    <row r="27" spans="1:16" x14ac:dyDescent="0.25">
      <c r="A27" s="36">
        <v>12</v>
      </c>
      <c r="B27" s="107"/>
      <c r="C27" s="92" t="s">
        <v>292</v>
      </c>
      <c r="D27" s="23" t="s">
        <v>94</v>
      </c>
      <c r="E27" s="64">
        <v>28</v>
      </c>
      <c r="F27" s="65"/>
      <c r="G27" s="62"/>
      <c r="H27" s="46">
        <f>ROUND(G27*F27,2)</f>
        <v>0</v>
      </c>
      <c r="I27" s="62"/>
      <c r="J27" s="62"/>
      <c r="K27" s="47">
        <f t="shared" si="4"/>
        <v>0</v>
      </c>
      <c r="L27" s="48">
        <f t="shared" si="0"/>
        <v>0</v>
      </c>
      <c r="M27" s="46">
        <f t="shared" si="1"/>
        <v>0</v>
      </c>
      <c r="N27" s="46">
        <f t="shared" si="2"/>
        <v>0</v>
      </c>
      <c r="O27" s="46">
        <f t="shared" si="3"/>
        <v>0</v>
      </c>
      <c r="P27" s="47">
        <f t="shared" si="5"/>
        <v>0</v>
      </c>
    </row>
    <row r="28" spans="1:16" x14ac:dyDescent="0.25">
      <c r="A28" s="36">
        <v>13</v>
      </c>
      <c r="B28" s="107"/>
      <c r="C28" s="92" t="s">
        <v>297</v>
      </c>
      <c r="D28" s="23" t="s">
        <v>94</v>
      </c>
      <c r="E28" s="64">
        <v>21</v>
      </c>
      <c r="F28" s="65"/>
      <c r="G28" s="62"/>
      <c r="H28" s="46">
        <f>ROUND(G28*F28,2)</f>
        <v>0</v>
      </c>
      <c r="I28" s="62"/>
      <c r="J28" s="62"/>
      <c r="K28" s="47">
        <f t="shared" si="4"/>
        <v>0</v>
      </c>
      <c r="L28" s="48">
        <f t="shared" si="0"/>
        <v>0</v>
      </c>
      <c r="M28" s="46">
        <f t="shared" si="1"/>
        <v>0</v>
      </c>
      <c r="N28" s="46">
        <f t="shared" si="2"/>
        <v>0</v>
      </c>
      <c r="O28" s="46">
        <f t="shared" si="3"/>
        <v>0</v>
      </c>
      <c r="P28" s="47">
        <f t="shared" si="5"/>
        <v>0</v>
      </c>
    </row>
    <row r="29" spans="1:16" x14ac:dyDescent="0.25">
      <c r="A29" s="36"/>
      <c r="B29" s="95" t="s">
        <v>298</v>
      </c>
      <c r="C29" s="96" t="s">
        <v>299</v>
      </c>
      <c r="D29" s="23"/>
      <c r="E29" s="64"/>
      <c r="F29" s="65"/>
      <c r="G29" s="62"/>
      <c r="H29" s="46"/>
      <c r="I29" s="62"/>
      <c r="J29" s="62"/>
      <c r="K29" s="47"/>
      <c r="L29" s="48">
        <f t="shared" si="0"/>
        <v>0</v>
      </c>
      <c r="M29" s="46">
        <f t="shared" si="1"/>
        <v>0</v>
      </c>
      <c r="N29" s="46">
        <f t="shared" si="2"/>
        <v>0</v>
      </c>
      <c r="O29" s="46">
        <f t="shared" si="3"/>
        <v>0</v>
      </c>
      <c r="P29" s="47">
        <f t="shared" si="5"/>
        <v>0</v>
      </c>
    </row>
    <row r="30" spans="1:16" ht="56.25" x14ac:dyDescent="0.25">
      <c r="A30" s="36">
        <v>14</v>
      </c>
      <c r="B30" s="107"/>
      <c r="C30" s="92" t="s">
        <v>300</v>
      </c>
      <c r="D30" s="23" t="s">
        <v>289</v>
      </c>
      <c r="E30" s="64">
        <v>320</v>
      </c>
      <c r="F30" s="65"/>
      <c r="G30" s="62"/>
      <c r="H30" s="46"/>
      <c r="I30" s="62"/>
      <c r="J30" s="62"/>
      <c r="K30" s="47"/>
      <c r="L30" s="48">
        <f t="shared" si="0"/>
        <v>0</v>
      </c>
      <c r="M30" s="46">
        <f t="shared" si="1"/>
        <v>0</v>
      </c>
      <c r="N30" s="46">
        <f t="shared" si="2"/>
        <v>0</v>
      </c>
      <c r="O30" s="46">
        <f t="shared" si="3"/>
        <v>0</v>
      </c>
      <c r="P30" s="47">
        <f t="shared" si="5"/>
        <v>0</v>
      </c>
    </row>
    <row r="31" spans="1:16" ht="22.5" x14ac:dyDescent="0.25">
      <c r="A31" s="36">
        <v>15</v>
      </c>
      <c r="B31" s="107"/>
      <c r="C31" s="92" t="s">
        <v>301</v>
      </c>
      <c r="D31" s="23" t="s">
        <v>68</v>
      </c>
      <c r="E31" s="64">
        <v>320</v>
      </c>
      <c r="F31" s="65"/>
      <c r="G31" s="62"/>
      <c r="H31" s="46">
        <f>ROUND(G31*F31,2)</f>
        <v>0</v>
      </c>
      <c r="I31" s="62"/>
      <c r="J31" s="62"/>
      <c r="K31" s="47">
        <f>SUM(H31:J31)</f>
        <v>0</v>
      </c>
      <c r="L31" s="48">
        <f t="shared" si="0"/>
        <v>0</v>
      </c>
      <c r="M31" s="46">
        <f t="shared" si="1"/>
        <v>0</v>
      </c>
      <c r="N31" s="46">
        <f t="shared" si="2"/>
        <v>0</v>
      </c>
      <c r="O31" s="46">
        <f t="shared" si="3"/>
        <v>0</v>
      </c>
      <c r="P31" s="47">
        <f t="shared" si="5"/>
        <v>0</v>
      </c>
    </row>
    <row r="32" spans="1:16" x14ac:dyDescent="0.25">
      <c r="A32" s="36">
        <v>16</v>
      </c>
      <c r="B32" s="107"/>
      <c r="C32" s="92" t="s">
        <v>291</v>
      </c>
      <c r="D32" s="23" t="s">
        <v>94</v>
      </c>
      <c r="E32" s="64">
        <v>48</v>
      </c>
      <c r="F32" s="65"/>
      <c r="G32" s="62"/>
      <c r="H32" s="46">
        <f>G32*F32</f>
        <v>0</v>
      </c>
      <c r="I32" s="62"/>
      <c r="J32" s="62"/>
      <c r="K32" s="47">
        <f>SUM(H32:J32)</f>
        <v>0</v>
      </c>
      <c r="L32" s="48">
        <f t="shared" si="0"/>
        <v>0</v>
      </c>
      <c r="M32" s="46">
        <f t="shared" si="1"/>
        <v>0</v>
      </c>
      <c r="N32" s="46">
        <f t="shared" si="2"/>
        <v>0</v>
      </c>
      <c r="O32" s="46">
        <f t="shared" si="3"/>
        <v>0</v>
      </c>
      <c r="P32" s="47">
        <f t="shared" si="5"/>
        <v>0</v>
      </c>
    </row>
    <row r="33" spans="1:16" x14ac:dyDescent="0.25">
      <c r="A33" s="36">
        <v>17</v>
      </c>
      <c r="B33" s="107"/>
      <c r="C33" s="92" t="s">
        <v>292</v>
      </c>
      <c r="D33" s="23" t="s">
        <v>94</v>
      </c>
      <c r="E33" s="64">
        <v>48</v>
      </c>
      <c r="F33" s="65"/>
      <c r="G33" s="62"/>
      <c r="H33" s="46">
        <f>ROUND(G33*F33,2)</f>
        <v>0</v>
      </c>
      <c r="I33" s="62"/>
      <c r="J33" s="62"/>
      <c r="K33" s="47">
        <f>SUM(H33:J33)</f>
        <v>0</v>
      </c>
      <c r="L33" s="48">
        <f t="shared" si="0"/>
        <v>0</v>
      </c>
      <c r="M33" s="46">
        <f t="shared" si="1"/>
        <v>0</v>
      </c>
      <c r="N33" s="46">
        <f t="shared" si="2"/>
        <v>0</v>
      </c>
      <c r="O33" s="46">
        <f t="shared" si="3"/>
        <v>0</v>
      </c>
      <c r="P33" s="47">
        <f t="shared" si="5"/>
        <v>0</v>
      </c>
    </row>
    <row r="34" spans="1:16" ht="22.5" x14ac:dyDescent="0.25">
      <c r="A34" s="36">
        <v>18</v>
      </c>
      <c r="B34" s="107"/>
      <c r="C34" s="92" t="s">
        <v>293</v>
      </c>
      <c r="D34" s="23" t="s">
        <v>96</v>
      </c>
      <c r="E34" s="64">
        <v>48</v>
      </c>
      <c r="F34" s="65"/>
      <c r="G34" s="62"/>
      <c r="H34" s="46">
        <f>ROUND(G34*F34,2)</f>
        <v>0</v>
      </c>
      <c r="I34" s="62"/>
      <c r="J34" s="62"/>
      <c r="K34" s="47">
        <f>SUM(H34:J34)</f>
        <v>0</v>
      </c>
      <c r="L34" s="48">
        <f t="shared" si="0"/>
        <v>0</v>
      </c>
      <c r="M34" s="46">
        <f t="shared" si="1"/>
        <v>0</v>
      </c>
      <c r="N34" s="46">
        <f t="shared" si="2"/>
        <v>0</v>
      </c>
      <c r="O34" s="46">
        <f t="shared" si="3"/>
        <v>0</v>
      </c>
      <c r="P34" s="47">
        <f t="shared" si="5"/>
        <v>0</v>
      </c>
    </row>
    <row r="35" spans="1:16" x14ac:dyDescent="0.25">
      <c r="A35" s="36">
        <v>19</v>
      </c>
      <c r="B35" s="107"/>
      <c r="C35" s="92" t="s">
        <v>294</v>
      </c>
      <c r="D35" s="23" t="s">
        <v>146</v>
      </c>
      <c r="E35" s="64">
        <v>198</v>
      </c>
      <c r="F35" s="65"/>
      <c r="G35" s="62"/>
      <c r="H35" s="46">
        <f>ROUND(G35*F35,2)</f>
        <v>0</v>
      </c>
      <c r="I35" s="62"/>
      <c r="J35" s="62"/>
      <c r="K35" s="47">
        <f>SUM(H35:J35)</f>
        <v>0</v>
      </c>
      <c r="L35" s="48">
        <f t="shared" si="0"/>
        <v>0</v>
      </c>
      <c r="M35" s="46">
        <f t="shared" si="1"/>
        <v>0</v>
      </c>
      <c r="N35" s="46">
        <f t="shared" si="2"/>
        <v>0</v>
      </c>
      <c r="O35" s="46">
        <f t="shared" si="3"/>
        <v>0</v>
      </c>
      <c r="P35" s="47">
        <f t="shared" si="5"/>
        <v>0</v>
      </c>
    </row>
    <row r="36" spans="1:16" ht="33.75" x14ac:dyDescent="0.25">
      <c r="A36" s="36">
        <v>20</v>
      </c>
      <c r="B36" s="107"/>
      <c r="C36" s="92" t="s">
        <v>302</v>
      </c>
      <c r="D36" s="23" t="s">
        <v>289</v>
      </c>
      <c r="E36" s="64">
        <v>224</v>
      </c>
      <c r="F36" s="65"/>
      <c r="G36" s="62"/>
      <c r="H36" s="46"/>
      <c r="I36" s="62"/>
      <c r="J36" s="62"/>
      <c r="K36" s="47"/>
      <c r="L36" s="48">
        <f t="shared" si="0"/>
        <v>0</v>
      </c>
      <c r="M36" s="46">
        <f t="shared" si="1"/>
        <v>0</v>
      </c>
      <c r="N36" s="46">
        <f t="shared" si="2"/>
        <v>0</v>
      </c>
      <c r="O36" s="46">
        <f t="shared" si="3"/>
        <v>0</v>
      </c>
      <c r="P36" s="47">
        <f t="shared" si="5"/>
        <v>0</v>
      </c>
    </row>
    <row r="37" spans="1:16" x14ac:dyDescent="0.25">
      <c r="A37" s="36">
        <v>21</v>
      </c>
      <c r="B37" s="107"/>
      <c r="C37" s="92" t="s">
        <v>303</v>
      </c>
      <c r="D37" s="23" t="s">
        <v>94</v>
      </c>
      <c r="E37" s="64">
        <v>34</v>
      </c>
      <c r="F37" s="65"/>
      <c r="G37" s="62"/>
      <c r="H37" s="46">
        <f>ROUND(G37*F37,2)</f>
        <v>0</v>
      </c>
      <c r="I37" s="62"/>
      <c r="J37" s="62"/>
      <c r="K37" s="47">
        <f>SUM(H37:J37)</f>
        <v>0</v>
      </c>
      <c r="L37" s="48">
        <f t="shared" si="0"/>
        <v>0</v>
      </c>
      <c r="M37" s="46">
        <f t="shared" si="1"/>
        <v>0</v>
      </c>
      <c r="N37" s="46">
        <f t="shared" si="2"/>
        <v>0</v>
      </c>
      <c r="O37" s="46">
        <f t="shared" si="3"/>
        <v>0</v>
      </c>
      <c r="P37" s="47">
        <f t="shared" si="5"/>
        <v>0</v>
      </c>
    </row>
    <row r="38" spans="1:16" x14ac:dyDescent="0.25">
      <c r="A38" s="36">
        <v>22</v>
      </c>
      <c r="B38" s="107"/>
      <c r="C38" s="92" t="s">
        <v>304</v>
      </c>
      <c r="D38" s="23" t="s">
        <v>94</v>
      </c>
      <c r="E38" s="64">
        <v>23</v>
      </c>
      <c r="F38" s="65"/>
      <c r="G38" s="62"/>
      <c r="H38" s="46">
        <f>ROUND(F38*G38,2)</f>
        <v>0</v>
      </c>
      <c r="I38" s="62"/>
      <c r="J38" s="62"/>
      <c r="K38" s="47">
        <f>SUM(H38:J38)</f>
        <v>0</v>
      </c>
      <c r="L38" s="48">
        <f t="shared" si="0"/>
        <v>0</v>
      </c>
      <c r="M38" s="46">
        <f t="shared" si="1"/>
        <v>0</v>
      </c>
      <c r="N38" s="46">
        <f t="shared" si="2"/>
        <v>0</v>
      </c>
      <c r="O38" s="46">
        <f t="shared" si="3"/>
        <v>0</v>
      </c>
      <c r="P38" s="47">
        <f t="shared" si="5"/>
        <v>0</v>
      </c>
    </row>
    <row r="39" spans="1:16" x14ac:dyDescent="0.25">
      <c r="A39" s="36">
        <v>23</v>
      </c>
      <c r="B39" s="107"/>
      <c r="C39" s="92" t="s">
        <v>305</v>
      </c>
      <c r="D39" s="23" t="s">
        <v>96</v>
      </c>
      <c r="E39" s="64">
        <v>34</v>
      </c>
      <c r="F39" s="65"/>
      <c r="G39" s="62"/>
      <c r="H39" s="46">
        <f>ROUND(G39*F39,2)</f>
        <v>0</v>
      </c>
      <c r="I39" s="62"/>
      <c r="J39" s="62"/>
      <c r="K39" s="47">
        <f>SUM(H39:J39)</f>
        <v>0</v>
      </c>
      <c r="L39" s="48">
        <f t="shared" si="0"/>
        <v>0</v>
      </c>
      <c r="M39" s="46">
        <f t="shared" si="1"/>
        <v>0</v>
      </c>
      <c r="N39" s="46">
        <f t="shared" si="2"/>
        <v>0</v>
      </c>
      <c r="O39" s="46">
        <f t="shared" si="3"/>
        <v>0</v>
      </c>
      <c r="P39" s="47">
        <f t="shared" si="5"/>
        <v>0</v>
      </c>
    </row>
    <row r="40" spans="1:16" x14ac:dyDescent="0.25">
      <c r="A40" s="36"/>
      <c r="B40" s="95"/>
      <c r="C40" s="96" t="s">
        <v>306</v>
      </c>
      <c r="D40" s="23"/>
      <c r="E40" s="64"/>
      <c r="F40" s="65"/>
      <c r="G40" s="62"/>
      <c r="H40" s="46"/>
      <c r="I40" s="62"/>
      <c r="J40" s="62"/>
      <c r="K40" s="47"/>
      <c r="L40" s="48">
        <f t="shared" si="0"/>
        <v>0</v>
      </c>
      <c r="M40" s="46">
        <f t="shared" si="1"/>
        <v>0</v>
      </c>
      <c r="N40" s="46">
        <f t="shared" si="2"/>
        <v>0</v>
      </c>
      <c r="O40" s="46">
        <f t="shared" si="3"/>
        <v>0</v>
      </c>
      <c r="P40" s="47">
        <f t="shared" si="5"/>
        <v>0</v>
      </c>
    </row>
    <row r="41" spans="1:16" x14ac:dyDescent="0.25">
      <c r="A41" s="36"/>
      <c r="B41" s="95" t="s">
        <v>307</v>
      </c>
      <c r="C41" s="96" t="s">
        <v>308</v>
      </c>
      <c r="D41" s="23"/>
      <c r="E41" s="64"/>
      <c r="F41" s="65"/>
      <c r="G41" s="62"/>
      <c r="H41" s="46"/>
      <c r="I41" s="62"/>
      <c r="J41" s="62"/>
      <c r="K41" s="47"/>
      <c r="L41" s="48">
        <f t="shared" si="0"/>
        <v>0</v>
      </c>
      <c r="M41" s="46">
        <f t="shared" si="1"/>
        <v>0</v>
      </c>
      <c r="N41" s="46">
        <f t="shared" si="2"/>
        <v>0</v>
      </c>
      <c r="O41" s="46">
        <f t="shared" si="3"/>
        <v>0</v>
      </c>
      <c r="P41" s="47">
        <f t="shared" si="5"/>
        <v>0</v>
      </c>
    </row>
    <row r="42" spans="1:16" ht="22.5" x14ac:dyDescent="0.25">
      <c r="A42" s="36">
        <v>24</v>
      </c>
      <c r="B42" s="107"/>
      <c r="C42" s="92" t="s">
        <v>309</v>
      </c>
      <c r="D42" s="23" t="s">
        <v>289</v>
      </c>
      <c r="E42" s="64">
        <v>41</v>
      </c>
      <c r="F42" s="65"/>
      <c r="G42" s="62"/>
      <c r="H42" s="46"/>
      <c r="I42" s="62"/>
      <c r="J42" s="62"/>
      <c r="K42" s="47"/>
      <c r="L42" s="48">
        <f t="shared" si="0"/>
        <v>0</v>
      </c>
      <c r="M42" s="46">
        <f t="shared" si="1"/>
        <v>0</v>
      </c>
      <c r="N42" s="46">
        <f t="shared" si="2"/>
        <v>0</v>
      </c>
      <c r="O42" s="46">
        <f t="shared" si="3"/>
        <v>0</v>
      </c>
      <c r="P42" s="47">
        <f t="shared" si="5"/>
        <v>0</v>
      </c>
    </row>
    <row r="43" spans="1:16" x14ac:dyDescent="0.25">
      <c r="A43" s="36">
        <v>25</v>
      </c>
      <c r="B43" s="107"/>
      <c r="C43" s="92" t="s">
        <v>291</v>
      </c>
      <c r="D43" s="23" t="s">
        <v>94</v>
      </c>
      <c r="E43" s="64">
        <v>7</v>
      </c>
      <c r="F43" s="65"/>
      <c r="G43" s="62"/>
      <c r="H43" s="46">
        <f>G43*F43</f>
        <v>0</v>
      </c>
      <c r="I43" s="62"/>
      <c r="J43" s="62"/>
      <c r="K43" s="47">
        <f t="shared" si="4"/>
        <v>0</v>
      </c>
      <c r="L43" s="48">
        <f t="shared" si="0"/>
        <v>0</v>
      </c>
      <c r="M43" s="46">
        <f t="shared" si="1"/>
        <v>0</v>
      </c>
      <c r="N43" s="46">
        <f t="shared" si="2"/>
        <v>0</v>
      </c>
      <c r="O43" s="46">
        <f t="shared" si="3"/>
        <v>0</v>
      </c>
      <c r="P43" s="47">
        <f t="shared" si="5"/>
        <v>0</v>
      </c>
    </row>
    <row r="44" spans="1:16" x14ac:dyDescent="0.25">
      <c r="A44" s="36">
        <v>26</v>
      </c>
      <c r="B44" s="107"/>
      <c r="C44" s="92" t="s">
        <v>310</v>
      </c>
      <c r="D44" s="23" t="s">
        <v>96</v>
      </c>
      <c r="E44" s="64">
        <v>40</v>
      </c>
      <c r="F44" s="65"/>
      <c r="G44" s="62"/>
      <c r="H44" s="46">
        <f>ROUND(F44*G44,2)</f>
        <v>0</v>
      </c>
      <c r="I44" s="62"/>
      <c r="J44" s="62"/>
      <c r="K44" s="47">
        <f t="shared" si="4"/>
        <v>0</v>
      </c>
      <c r="L44" s="48">
        <f t="shared" si="0"/>
        <v>0</v>
      </c>
      <c r="M44" s="46">
        <f t="shared" si="1"/>
        <v>0</v>
      </c>
      <c r="N44" s="46">
        <f t="shared" si="2"/>
        <v>0</v>
      </c>
      <c r="O44" s="46">
        <f t="shared" si="3"/>
        <v>0</v>
      </c>
      <c r="P44" s="47">
        <f t="shared" si="5"/>
        <v>0</v>
      </c>
    </row>
    <row r="45" spans="1:16" ht="22.5" x14ac:dyDescent="0.25">
      <c r="A45" s="36">
        <v>27</v>
      </c>
      <c r="B45" s="107"/>
      <c r="C45" s="92" t="s">
        <v>311</v>
      </c>
      <c r="D45" s="23" t="s">
        <v>289</v>
      </c>
      <c r="E45" s="64">
        <v>48</v>
      </c>
      <c r="F45" s="65"/>
      <c r="G45" s="62"/>
      <c r="H45" s="46"/>
      <c r="I45" s="62"/>
      <c r="J45" s="62"/>
      <c r="K45" s="47"/>
      <c r="L45" s="48">
        <f t="shared" si="0"/>
        <v>0</v>
      </c>
      <c r="M45" s="46">
        <f t="shared" si="1"/>
        <v>0</v>
      </c>
      <c r="N45" s="46">
        <f t="shared" si="2"/>
        <v>0</v>
      </c>
      <c r="O45" s="46">
        <f t="shared" si="3"/>
        <v>0</v>
      </c>
      <c r="P45" s="47">
        <f t="shared" si="5"/>
        <v>0</v>
      </c>
    </row>
    <row r="46" spans="1:16" x14ac:dyDescent="0.25">
      <c r="A46" s="36">
        <v>28</v>
      </c>
      <c r="B46" s="107"/>
      <c r="C46" s="92" t="s">
        <v>291</v>
      </c>
      <c r="D46" s="23" t="s">
        <v>94</v>
      </c>
      <c r="E46" s="64">
        <v>8</v>
      </c>
      <c r="F46" s="65"/>
      <c r="G46" s="62"/>
      <c r="H46" s="46">
        <f>G46*F46</f>
        <v>0</v>
      </c>
      <c r="I46" s="62"/>
      <c r="J46" s="62"/>
      <c r="K46" s="47">
        <f t="shared" si="4"/>
        <v>0</v>
      </c>
      <c r="L46" s="48">
        <f t="shared" ref="L46:L77" si="6">ROUND(E46*F46,2)</f>
        <v>0</v>
      </c>
      <c r="M46" s="46">
        <f t="shared" ref="M46:M77" si="7">ROUND(H46*E46,2)</f>
        <v>0</v>
      </c>
      <c r="N46" s="46">
        <f t="shared" ref="N46:N77" si="8">ROUND(I46*E46,2)</f>
        <v>0</v>
      </c>
      <c r="O46" s="46">
        <f t="shared" ref="O46:O77" si="9">ROUND(J46*E46,2)</f>
        <v>0</v>
      </c>
      <c r="P46" s="47">
        <f t="shared" si="5"/>
        <v>0</v>
      </c>
    </row>
    <row r="47" spans="1:16" x14ac:dyDescent="0.25">
      <c r="A47" s="36">
        <v>29</v>
      </c>
      <c r="B47" s="107"/>
      <c r="C47" s="92" t="s">
        <v>312</v>
      </c>
      <c r="D47" s="23" t="s">
        <v>96</v>
      </c>
      <c r="E47" s="64">
        <v>144</v>
      </c>
      <c r="F47" s="65"/>
      <c r="G47" s="62"/>
      <c r="H47" s="46">
        <f>G47*F47</f>
        <v>0</v>
      </c>
      <c r="I47" s="62"/>
      <c r="J47" s="62"/>
      <c r="K47" s="47">
        <f t="shared" si="4"/>
        <v>0</v>
      </c>
      <c r="L47" s="48">
        <f t="shared" si="6"/>
        <v>0</v>
      </c>
      <c r="M47" s="46">
        <f t="shared" si="7"/>
        <v>0</v>
      </c>
      <c r="N47" s="46">
        <f t="shared" si="8"/>
        <v>0</v>
      </c>
      <c r="O47" s="46">
        <f t="shared" si="9"/>
        <v>0</v>
      </c>
      <c r="P47" s="47">
        <f t="shared" si="5"/>
        <v>0</v>
      </c>
    </row>
    <row r="48" spans="1:16" ht="15" x14ac:dyDescent="0.25">
      <c r="A48" s="36">
        <v>30</v>
      </c>
      <c r="B48" s="107"/>
      <c r="C48" s="92" t="s">
        <v>313</v>
      </c>
      <c r="D48" s="23" t="s">
        <v>289</v>
      </c>
      <c r="E48" s="64">
        <v>48</v>
      </c>
      <c r="F48" s="65"/>
      <c r="G48" s="62"/>
      <c r="H48" s="46">
        <f>G48*F48</f>
        <v>0</v>
      </c>
      <c r="I48" s="62"/>
      <c r="J48" s="62"/>
      <c r="K48" s="47">
        <f t="shared" si="4"/>
        <v>0</v>
      </c>
      <c r="L48" s="48">
        <f t="shared" si="6"/>
        <v>0</v>
      </c>
      <c r="M48" s="46">
        <f t="shared" si="7"/>
        <v>0</v>
      </c>
      <c r="N48" s="46">
        <f t="shared" si="8"/>
        <v>0</v>
      </c>
      <c r="O48" s="46">
        <f t="shared" si="9"/>
        <v>0</v>
      </c>
      <c r="P48" s="47">
        <f t="shared" si="5"/>
        <v>0</v>
      </c>
    </row>
    <row r="49" spans="1:16" x14ac:dyDescent="0.25">
      <c r="A49" s="36">
        <v>31</v>
      </c>
      <c r="B49" s="107"/>
      <c r="C49" s="92" t="s">
        <v>314</v>
      </c>
      <c r="D49" s="23" t="s">
        <v>96</v>
      </c>
      <c r="E49" s="64">
        <v>87</v>
      </c>
      <c r="F49" s="65"/>
      <c r="G49" s="62"/>
      <c r="H49" s="46">
        <f>G49*F49</f>
        <v>0</v>
      </c>
      <c r="I49" s="62"/>
      <c r="J49" s="62"/>
      <c r="K49" s="47">
        <f t="shared" si="4"/>
        <v>0</v>
      </c>
      <c r="L49" s="48">
        <f t="shared" si="6"/>
        <v>0</v>
      </c>
      <c r="M49" s="46">
        <f t="shared" si="7"/>
        <v>0</v>
      </c>
      <c r="N49" s="46">
        <f t="shared" si="8"/>
        <v>0</v>
      </c>
      <c r="O49" s="46">
        <f t="shared" si="9"/>
        <v>0</v>
      </c>
      <c r="P49" s="47">
        <f t="shared" si="5"/>
        <v>0</v>
      </c>
    </row>
    <row r="50" spans="1:16" x14ac:dyDescent="0.25">
      <c r="A50" s="36">
        <v>32</v>
      </c>
      <c r="B50" s="107"/>
      <c r="C50" s="92" t="s">
        <v>315</v>
      </c>
      <c r="D50" s="23" t="s">
        <v>58</v>
      </c>
      <c r="E50" s="64">
        <v>11</v>
      </c>
      <c r="F50" s="65"/>
      <c r="G50" s="62"/>
      <c r="H50" s="46"/>
      <c r="I50" s="62"/>
      <c r="J50" s="62"/>
      <c r="K50" s="47"/>
      <c r="L50" s="48">
        <f t="shared" si="6"/>
        <v>0</v>
      </c>
      <c r="M50" s="46">
        <f t="shared" si="7"/>
        <v>0</v>
      </c>
      <c r="N50" s="46">
        <f t="shared" si="8"/>
        <v>0</v>
      </c>
      <c r="O50" s="46">
        <f t="shared" si="9"/>
        <v>0</v>
      </c>
      <c r="P50" s="47">
        <f t="shared" si="5"/>
        <v>0</v>
      </c>
    </row>
    <row r="51" spans="1:16" x14ac:dyDescent="0.25">
      <c r="A51" s="36">
        <v>33</v>
      </c>
      <c r="B51" s="107"/>
      <c r="C51" s="92" t="s">
        <v>316</v>
      </c>
      <c r="D51" s="23" t="s">
        <v>58</v>
      </c>
      <c r="E51" s="64">
        <v>11</v>
      </c>
      <c r="F51" s="65"/>
      <c r="G51" s="62"/>
      <c r="H51" s="46">
        <f>ROUND(F51*G51,2)</f>
        <v>0</v>
      </c>
      <c r="I51" s="62"/>
      <c r="J51" s="62"/>
      <c r="K51" s="47">
        <f t="shared" si="4"/>
        <v>0</v>
      </c>
      <c r="L51" s="48">
        <f t="shared" si="6"/>
        <v>0</v>
      </c>
      <c r="M51" s="46">
        <f t="shared" si="7"/>
        <v>0</v>
      </c>
      <c r="N51" s="46">
        <f t="shared" si="8"/>
        <v>0</v>
      </c>
      <c r="O51" s="46">
        <f t="shared" si="9"/>
        <v>0</v>
      </c>
      <c r="P51" s="47">
        <f t="shared" si="5"/>
        <v>0</v>
      </c>
    </row>
    <row r="52" spans="1:16" x14ac:dyDescent="0.25">
      <c r="A52" s="36">
        <v>34</v>
      </c>
      <c r="B52" s="107"/>
      <c r="C52" s="92" t="s">
        <v>312</v>
      </c>
      <c r="D52" s="23" t="s">
        <v>96</v>
      </c>
      <c r="E52" s="64">
        <v>4</v>
      </c>
      <c r="F52" s="65"/>
      <c r="G52" s="62"/>
      <c r="H52" s="46">
        <f>G52*F52</f>
        <v>0</v>
      </c>
      <c r="I52" s="62"/>
      <c r="J52" s="62"/>
      <c r="K52" s="47">
        <f>SUM(H52:J52)</f>
        <v>0</v>
      </c>
      <c r="L52" s="48">
        <f t="shared" si="6"/>
        <v>0</v>
      </c>
      <c r="M52" s="46">
        <f t="shared" si="7"/>
        <v>0</v>
      </c>
      <c r="N52" s="46">
        <f t="shared" si="8"/>
        <v>0</v>
      </c>
      <c r="O52" s="46">
        <f t="shared" si="9"/>
        <v>0</v>
      </c>
      <c r="P52" s="47">
        <f t="shared" si="5"/>
        <v>0</v>
      </c>
    </row>
    <row r="53" spans="1:16" x14ac:dyDescent="0.25">
      <c r="A53" s="36"/>
      <c r="B53" s="95" t="s">
        <v>307</v>
      </c>
      <c r="C53" s="96" t="s">
        <v>317</v>
      </c>
      <c r="D53" s="23"/>
      <c r="E53" s="64"/>
      <c r="F53" s="65"/>
      <c r="G53" s="62"/>
      <c r="H53" s="46"/>
      <c r="I53" s="62"/>
      <c r="J53" s="62"/>
      <c r="K53" s="47"/>
      <c r="L53" s="48">
        <f t="shared" si="6"/>
        <v>0</v>
      </c>
      <c r="M53" s="46">
        <f t="shared" si="7"/>
        <v>0</v>
      </c>
      <c r="N53" s="46">
        <f t="shared" si="8"/>
        <v>0</v>
      </c>
      <c r="O53" s="46">
        <f t="shared" si="9"/>
        <v>0</v>
      </c>
      <c r="P53" s="47">
        <f t="shared" si="5"/>
        <v>0</v>
      </c>
    </row>
    <row r="54" spans="1:16" ht="15" x14ac:dyDescent="0.25">
      <c r="A54" s="36">
        <v>35</v>
      </c>
      <c r="B54" s="107"/>
      <c r="C54" s="92" t="s">
        <v>318</v>
      </c>
      <c r="D54" s="23" t="s">
        <v>289</v>
      </c>
      <c r="E54" s="64">
        <v>7</v>
      </c>
      <c r="F54" s="65"/>
      <c r="G54" s="62"/>
      <c r="H54" s="46">
        <f>ROUND(F54*G54,2)</f>
        <v>0</v>
      </c>
      <c r="I54" s="62"/>
      <c r="J54" s="62"/>
      <c r="K54" s="47">
        <f>SUM(H54:J54)</f>
        <v>0</v>
      </c>
      <c r="L54" s="48">
        <f t="shared" si="6"/>
        <v>0</v>
      </c>
      <c r="M54" s="46">
        <f t="shared" si="7"/>
        <v>0</v>
      </c>
      <c r="N54" s="46">
        <f t="shared" si="8"/>
        <v>0</v>
      </c>
      <c r="O54" s="46">
        <f t="shared" si="9"/>
        <v>0</v>
      </c>
      <c r="P54" s="47">
        <f t="shared" si="5"/>
        <v>0</v>
      </c>
    </row>
    <row r="55" spans="1:16" ht="15" x14ac:dyDescent="0.25">
      <c r="A55" s="36">
        <v>36</v>
      </c>
      <c r="B55" s="107"/>
      <c r="C55" s="92" t="s">
        <v>319</v>
      </c>
      <c r="D55" s="23" t="s">
        <v>289</v>
      </c>
      <c r="E55" s="64">
        <v>7</v>
      </c>
      <c r="F55" s="65"/>
      <c r="G55" s="62"/>
      <c r="H55" s="46"/>
      <c r="I55" s="62"/>
      <c r="J55" s="62"/>
      <c r="K55" s="47"/>
      <c r="L55" s="48">
        <f t="shared" si="6"/>
        <v>0</v>
      </c>
      <c r="M55" s="46">
        <f t="shared" si="7"/>
        <v>0</v>
      </c>
      <c r="N55" s="46">
        <f t="shared" si="8"/>
        <v>0</v>
      </c>
      <c r="O55" s="46">
        <f t="shared" si="9"/>
        <v>0</v>
      </c>
      <c r="P55" s="47">
        <f t="shared" si="5"/>
        <v>0</v>
      </c>
    </row>
    <row r="56" spans="1:16" ht="15" x14ac:dyDescent="0.25">
      <c r="A56" s="36">
        <v>37</v>
      </c>
      <c r="B56" s="107"/>
      <c r="C56" s="92" t="s">
        <v>320</v>
      </c>
      <c r="D56" s="23" t="s">
        <v>289</v>
      </c>
      <c r="E56" s="64">
        <v>9</v>
      </c>
      <c r="F56" s="65"/>
      <c r="G56" s="62"/>
      <c r="H56" s="46">
        <f>ROUND(F56*G56,2)</f>
        <v>0</v>
      </c>
      <c r="I56" s="62"/>
      <c r="J56" s="62"/>
      <c r="K56" s="47">
        <f t="shared" si="4"/>
        <v>0</v>
      </c>
      <c r="L56" s="48">
        <f t="shared" si="6"/>
        <v>0</v>
      </c>
      <c r="M56" s="46">
        <f t="shared" si="7"/>
        <v>0</v>
      </c>
      <c r="N56" s="46">
        <f t="shared" si="8"/>
        <v>0</v>
      </c>
      <c r="O56" s="46">
        <f t="shared" si="9"/>
        <v>0</v>
      </c>
      <c r="P56" s="47">
        <f t="shared" si="5"/>
        <v>0</v>
      </c>
    </row>
    <row r="57" spans="1:16" ht="22.5" x14ac:dyDescent="0.25">
      <c r="A57" s="36">
        <v>38</v>
      </c>
      <c r="B57" s="107"/>
      <c r="C57" s="92" t="s">
        <v>321</v>
      </c>
      <c r="D57" s="23" t="s">
        <v>289</v>
      </c>
      <c r="E57" s="64">
        <v>8</v>
      </c>
      <c r="F57" s="65"/>
      <c r="G57" s="62"/>
      <c r="H57" s="46">
        <f>ROUND(G57*F57,2)</f>
        <v>0</v>
      </c>
      <c r="I57" s="62"/>
      <c r="J57" s="62"/>
      <c r="K57" s="47">
        <f t="shared" si="4"/>
        <v>0</v>
      </c>
      <c r="L57" s="48">
        <f t="shared" si="6"/>
        <v>0</v>
      </c>
      <c r="M57" s="46">
        <f t="shared" si="7"/>
        <v>0</v>
      </c>
      <c r="N57" s="46">
        <f t="shared" si="8"/>
        <v>0</v>
      </c>
      <c r="O57" s="46">
        <f t="shared" si="9"/>
        <v>0</v>
      </c>
      <c r="P57" s="47">
        <f t="shared" si="5"/>
        <v>0</v>
      </c>
    </row>
    <row r="58" spans="1:16" ht="15" x14ac:dyDescent="0.25">
      <c r="A58" s="36">
        <v>39</v>
      </c>
      <c r="B58" s="107"/>
      <c r="C58" s="92" t="s">
        <v>322</v>
      </c>
      <c r="D58" s="23" t="s">
        <v>289</v>
      </c>
      <c r="E58" s="64">
        <v>7</v>
      </c>
      <c r="F58" s="65"/>
      <c r="G58" s="62"/>
      <c r="H58" s="46">
        <f>ROUND(F58*G58,2)</f>
        <v>0</v>
      </c>
      <c r="I58" s="62"/>
      <c r="J58" s="62"/>
      <c r="K58" s="47">
        <f t="shared" si="4"/>
        <v>0</v>
      </c>
      <c r="L58" s="48">
        <f t="shared" si="6"/>
        <v>0</v>
      </c>
      <c r="M58" s="46">
        <f t="shared" si="7"/>
        <v>0</v>
      </c>
      <c r="N58" s="46">
        <f t="shared" si="8"/>
        <v>0</v>
      </c>
      <c r="O58" s="46">
        <f t="shared" si="9"/>
        <v>0</v>
      </c>
      <c r="P58" s="47">
        <f t="shared" si="5"/>
        <v>0</v>
      </c>
    </row>
    <row r="59" spans="1:16" ht="15" x14ac:dyDescent="0.25">
      <c r="A59" s="36">
        <v>40</v>
      </c>
      <c r="B59" s="107"/>
      <c r="C59" s="92" t="s">
        <v>323</v>
      </c>
      <c r="D59" s="23" t="s">
        <v>289</v>
      </c>
      <c r="E59" s="64">
        <v>8</v>
      </c>
      <c r="F59" s="65"/>
      <c r="G59" s="62"/>
      <c r="H59" s="46">
        <f>ROUND(F59*G59,2)</f>
        <v>0</v>
      </c>
      <c r="I59" s="62"/>
      <c r="J59" s="62"/>
      <c r="K59" s="47">
        <f t="shared" si="4"/>
        <v>0</v>
      </c>
      <c r="L59" s="48">
        <f t="shared" si="6"/>
        <v>0</v>
      </c>
      <c r="M59" s="46">
        <f t="shared" si="7"/>
        <v>0</v>
      </c>
      <c r="N59" s="46">
        <f t="shared" si="8"/>
        <v>0</v>
      </c>
      <c r="O59" s="46">
        <f t="shared" si="9"/>
        <v>0</v>
      </c>
      <c r="P59" s="47">
        <f t="shared" si="5"/>
        <v>0</v>
      </c>
    </row>
    <row r="60" spans="1:16" x14ac:dyDescent="0.25">
      <c r="A60" s="36">
        <v>41</v>
      </c>
      <c r="B60" s="107"/>
      <c r="C60" s="92" t="s">
        <v>324</v>
      </c>
      <c r="D60" s="23" t="s">
        <v>72</v>
      </c>
      <c r="E60" s="64">
        <v>2</v>
      </c>
      <c r="F60" s="65"/>
      <c r="G60" s="62"/>
      <c r="H60" s="46">
        <f>ROUND(F60*G60,2)</f>
        <v>0</v>
      </c>
      <c r="I60" s="62"/>
      <c r="J60" s="62"/>
      <c r="K60" s="47">
        <f t="shared" si="4"/>
        <v>0</v>
      </c>
      <c r="L60" s="48">
        <f t="shared" si="6"/>
        <v>0</v>
      </c>
      <c r="M60" s="46">
        <f t="shared" si="7"/>
        <v>0</v>
      </c>
      <c r="N60" s="46">
        <f t="shared" si="8"/>
        <v>0</v>
      </c>
      <c r="O60" s="46">
        <f t="shared" si="9"/>
        <v>0</v>
      </c>
      <c r="P60" s="47">
        <f t="shared" si="5"/>
        <v>0</v>
      </c>
    </row>
    <row r="61" spans="1:16" ht="15" x14ac:dyDescent="0.25">
      <c r="A61" s="36">
        <v>42</v>
      </c>
      <c r="B61" s="107"/>
      <c r="C61" s="92" t="s">
        <v>325</v>
      </c>
      <c r="D61" s="23" t="s">
        <v>289</v>
      </c>
      <c r="E61" s="64">
        <v>7</v>
      </c>
      <c r="F61" s="65"/>
      <c r="G61" s="62"/>
      <c r="H61" s="46"/>
      <c r="I61" s="62"/>
      <c r="J61" s="62"/>
      <c r="K61" s="47"/>
      <c r="L61" s="48">
        <f t="shared" si="6"/>
        <v>0</v>
      </c>
      <c r="M61" s="46">
        <f t="shared" si="7"/>
        <v>0</v>
      </c>
      <c r="N61" s="46">
        <f t="shared" si="8"/>
        <v>0</v>
      </c>
      <c r="O61" s="46">
        <f t="shared" si="9"/>
        <v>0</v>
      </c>
      <c r="P61" s="47">
        <f t="shared" si="5"/>
        <v>0</v>
      </c>
    </row>
    <row r="62" spans="1:16" ht="22.5" x14ac:dyDescent="0.25">
      <c r="A62" s="36">
        <v>43</v>
      </c>
      <c r="B62" s="107"/>
      <c r="C62" s="92" t="s">
        <v>326</v>
      </c>
      <c r="D62" s="23" t="s">
        <v>289</v>
      </c>
      <c r="E62" s="64">
        <v>8</v>
      </c>
      <c r="F62" s="65"/>
      <c r="G62" s="62"/>
      <c r="H62" s="46">
        <f>ROUND(F62*G62,2)</f>
        <v>0</v>
      </c>
      <c r="I62" s="62"/>
      <c r="J62" s="62"/>
      <c r="K62" s="47">
        <f t="shared" si="4"/>
        <v>0</v>
      </c>
      <c r="L62" s="48">
        <f t="shared" si="6"/>
        <v>0</v>
      </c>
      <c r="M62" s="46">
        <f t="shared" si="7"/>
        <v>0</v>
      </c>
      <c r="N62" s="46">
        <f t="shared" si="8"/>
        <v>0</v>
      </c>
      <c r="O62" s="46">
        <f t="shared" si="9"/>
        <v>0</v>
      </c>
      <c r="P62" s="47">
        <f t="shared" si="5"/>
        <v>0</v>
      </c>
    </row>
    <row r="63" spans="1:16" x14ac:dyDescent="0.25">
      <c r="A63" s="36">
        <v>44</v>
      </c>
      <c r="B63" s="107"/>
      <c r="C63" s="92" t="s">
        <v>327</v>
      </c>
      <c r="D63" s="23" t="s">
        <v>94</v>
      </c>
      <c r="E63" s="64">
        <v>2</v>
      </c>
      <c r="F63" s="65"/>
      <c r="G63" s="62"/>
      <c r="H63" s="46">
        <f>ROUND(F63*G63,2)</f>
        <v>0</v>
      </c>
      <c r="I63" s="62"/>
      <c r="J63" s="62"/>
      <c r="K63" s="47">
        <f t="shared" si="4"/>
        <v>0</v>
      </c>
      <c r="L63" s="48">
        <f t="shared" si="6"/>
        <v>0</v>
      </c>
      <c r="M63" s="46">
        <f t="shared" si="7"/>
        <v>0</v>
      </c>
      <c r="N63" s="46">
        <f t="shared" si="8"/>
        <v>0</v>
      </c>
      <c r="O63" s="46">
        <f t="shared" si="9"/>
        <v>0</v>
      </c>
      <c r="P63" s="47">
        <f t="shared" si="5"/>
        <v>0</v>
      </c>
    </row>
    <row r="64" spans="1:16" x14ac:dyDescent="0.25">
      <c r="A64" s="36">
        <v>45</v>
      </c>
      <c r="B64" s="107"/>
      <c r="C64" s="92" t="s">
        <v>315</v>
      </c>
      <c r="D64" s="23"/>
      <c r="E64" s="64"/>
      <c r="F64" s="65"/>
      <c r="G64" s="62"/>
      <c r="H64" s="46"/>
      <c r="I64" s="62"/>
      <c r="J64" s="62"/>
      <c r="K64" s="47"/>
      <c r="L64" s="48">
        <f t="shared" si="6"/>
        <v>0</v>
      </c>
      <c r="M64" s="46">
        <f t="shared" si="7"/>
        <v>0</v>
      </c>
      <c r="N64" s="46">
        <f t="shared" si="8"/>
        <v>0</v>
      </c>
      <c r="O64" s="46">
        <f t="shared" si="9"/>
        <v>0</v>
      </c>
      <c r="P64" s="47">
        <f t="shared" si="5"/>
        <v>0</v>
      </c>
    </row>
    <row r="65" spans="1:16" x14ac:dyDescent="0.25">
      <c r="A65" s="36">
        <v>46</v>
      </c>
      <c r="B65" s="107"/>
      <c r="C65" s="92" t="s">
        <v>328</v>
      </c>
      <c r="D65" s="23" t="s">
        <v>58</v>
      </c>
      <c r="E65" s="64">
        <v>8</v>
      </c>
      <c r="F65" s="65"/>
      <c r="G65" s="62"/>
      <c r="H65" s="46">
        <f>ROUND(F65*G65,2)</f>
        <v>0</v>
      </c>
      <c r="I65" s="62"/>
      <c r="J65" s="62"/>
      <c r="K65" s="47">
        <f t="shared" si="4"/>
        <v>0</v>
      </c>
      <c r="L65" s="48">
        <f t="shared" si="6"/>
        <v>0</v>
      </c>
      <c r="M65" s="46">
        <f t="shared" si="7"/>
        <v>0</v>
      </c>
      <c r="N65" s="46">
        <f t="shared" si="8"/>
        <v>0</v>
      </c>
      <c r="O65" s="46">
        <f t="shared" si="9"/>
        <v>0</v>
      </c>
      <c r="P65" s="47">
        <f t="shared" si="5"/>
        <v>0</v>
      </c>
    </row>
    <row r="66" spans="1:16" ht="17.25" customHeight="1" x14ac:dyDescent="0.25">
      <c r="A66" s="36"/>
      <c r="B66" s="95" t="s">
        <v>307</v>
      </c>
      <c r="C66" s="96" t="s">
        <v>329</v>
      </c>
      <c r="D66" s="23"/>
      <c r="E66" s="64"/>
      <c r="F66" s="65"/>
      <c r="G66" s="62"/>
      <c r="H66" s="46"/>
      <c r="I66" s="62"/>
      <c r="J66" s="62"/>
      <c r="K66" s="47"/>
      <c r="L66" s="48">
        <f t="shared" si="6"/>
        <v>0</v>
      </c>
      <c r="M66" s="46">
        <f t="shared" si="7"/>
        <v>0</v>
      </c>
      <c r="N66" s="46">
        <f t="shared" si="8"/>
        <v>0</v>
      </c>
      <c r="O66" s="46">
        <f t="shared" si="9"/>
        <v>0</v>
      </c>
      <c r="P66" s="47">
        <f t="shared" si="5"/>
        <v>0</v>
      </c>
    </row>
    <row r="67" spans="1:16" ht="15" x14ac:dyDescent="0.25">
      <c r="A67" s="36">
        <v>47</v>
      </c>
      <c r="B67" s="107"/>
      <c r="C67" s="92" t="s">
        <v>318</v>
      </c>
      <c r="D67" s="23" t="s">
        <v>289</v>
      </c>
      <c r="E67" s="64">
        <v>37</v>
      </c>
      <c r="F67" s="65"/>
      <c r="G67" s="62"/>
      <c r="H67" s="46">
        <f>ROUND(F67*G67,2)</f>
        <v>0</v>
      </c>
      <c r="I67" s="62"/>
      <c r="J67" s="62"/>
      <c r="K67" s="47">
        <f t="shared" si="4"/>
        <v>0</v>
      </c>
      <c r="L67" s="48">
        <f t="shared" si="6"/>
        <v>0</v>
      </c>
      <c r="M67" s="46">
        <f t="shared" si="7"/>
        <v>0</v>
      </c>
      <c r="N67" s="46">
        <f t="shared" si="8"/>
        <v>0</v>
      </c>
      <c r="O67" s="46">
        <f t="shared" si="9"/>
        <v>0</v>
      </c>
      <c r="P67" s="47">
        <f t="shared" si="5"/>
        <v>0</v>
      </c>
    </row>
    <row r="68" spans="1:16" ht="15" x14ac:dyDescent="0.25">
      <c r="A68" s="36">
        <v>48</v>
      </c>
      <c r="B68" s="107"/>
      <c r="C68" s="92" t="s">
        <v>330</v>
      </c>
      <c r="D68" s="23" t="s">
        <v>289</v>
      </c>
      <c r="E68" s="64">
        <v>37</v>
      </c>
      <c r="F68" s="65"/>
      <c r="G68" s="62"/>
      <c r="H68" s="46">
        <f>ROUND(F68*G68,2)</f>
        <v>0</v>
      </c>
      <c r="I68" s="62"/>
      <c r="J68" s="62"/>
      <c r="K68" s="47">
        <f t="shared" si="4"/>
        <v>0</v>
      </c>
      <c r="L68" s="48">
        <f t="shared" si="6"/>
        <v>0</v>
      </c>
      <c r="M68" s="46">
        <f t="shared" si="7"/>
        <v>0</v>
      </c>
      <c r="N68" s="46">
        <f t="shared" si="8"/>
        <v>0</v>
      </c>
      <c r="O68" s="46">
        <f t="shared" si="9"/>
        <v>0</v>
      </c>
      <c r="P68" s="47">
        <f t="shared" si="5"/>
        <v>0</v>
      </c>
    </row>
    <row r="69" spans="1:16" ht="15" x14ac:dyDescent="0.25">
      <c r="A69" s="36">
        <v>49</v>
      </c>
      <c r="B69" s="107"/>
      <c r="C69" s="92" t="s">
        <v>331</v>
      </c>
      <c r="D69" s="23" t="s">
        <v>289</v>
      </c>
      <c r="E69" s="64">
        <v>37</v>
      </c>
      <c r="F69" s="65"/>
      <c r="G69" s="62"/>
      <c r="H69" s="46"/>
      <c r="I69" s="62"/>
      <c r="J69" s="62"/>
      <c r="K69" s="47"/>
      <c r="L69" s="48">
        <f t="shared" si="6"/>
        <v>0</v>
      </c>
      <c r="M69" s="46">
        <f t="shared" si="7"/>
        <v>0</v>
      </c>
      <c r="N69" s="46">
        <f t="shared" si="8"/>
        <v>0</v>
      </c>
      <c r="O69" s="46">
        <f t="shared" si="9"/>
        <v>0</v>
      </c>
      <c r="P69" s="47">
        <f t="shared" si="5"/>
        <v>0</v>
      </c>
    </row>
    <row r="70" spans="1:16" ht="22.5" x14ac:dyDescent="0.25">
      <c r="A70" s="36">
        <v>50</v>
      </c>
      <c r="B70" s="107"/>
      <c r="C70" s="92" t="s">
        <v>332</v>
      </c>
      <c r="D70" s="23" t="s">
        <v>289</v>
      </c>
      <c r="E70" s="64">
        <v>82</v>
      </c>
      <c r="F70" s="65"/>
      <c r="G70" s="62"/>
      <c r="H70" s="46">
        <f>ROUND(G70*F70,2)</f>
        <v>0</v>
      </c>
      <c r="I70" s="62"/>
      <c r="J70" s="62"/>
      <c r="K70" s="47">
        <f t="shared" si="4"/>
        <v>0</v>
      </c>
      <c r="L70" s="48">
        <f t="shared" si="6"/>
        <v>0</v>
      </c>
      <c r="M70" s="46">
        <f t="shared" si="7"/>
        <v>0</v>
      </c>
      <c r="N70" s="46">
        <f t="shared" si="8"/>
        <v>0</v>
      </c>
      <c r="O70" s="46">
        <f t="shared" si="9"/>
        <v>0</v>
      </c>
      <c r="P70" s="47">
        <f t="shared" si="5"/>
        <v>0</v>
      </c>
    </row>
    <row r="71" spans="1:16" ht="15" x14ac:dyDescent="0.25">
      <c r="A71" s="36">
        <v>51</v>
      </c>
      <c r="B71" s="107"/>
      <c r="C71" s="92" t="s">
        <v>333</v>
      </c>
      <c r="D71" s="23" t="s">
        <v>289</v>
      </c>
      <c r="E71" s="64">
        <v>37</v>
      </c>
      <c r="F71" s="65"/>
      <c r="G71" s="62"/>
      <c r="H71" s="46">
        <f>ROUND(F71*G71,2)</f>
        <v>0</v>
      </c>
      <c r="I71" s="62"/>
      <c r="J71" s="62"/>
      <c r="K71" s="47">
        <f t="shared" si="4"/>
        <v>0</v>
      </c>
      <c r="L71" s="48">
        <f t="shared" si="6"/>
        <v>0</v>
      </c>
      <c r="M71" s="46">
        <f t="shared" si="7"/>
        <v>0</v>
      </c>
      <c r="N71" s="46">
        <f t="shared" si="8"/>
        <v>0</v>
      </c>
      <c r="O71" s="46">
        <f t="shared" si="9"/>
        <v>0</v>
      </c>
      <c r="P71" s="47">
        <f t="shared" si="5"/>
        <v>0</v>
      </c>
    </row>
    <row r="72" spans="1:16" ht="15" x14ac:dyDescent="0.25">
      <c r="A72" s="36">
        <v>52</v>
      </c>
      <c r="B72" s="107"/>
      <c r="C72" s="92" t="s">
        <v>323</v>
      </c>
      <c r="D72" s="23" t="s">
        <v>289</v>
      </c>
      <c r="E72" s="64">
        <v>41</v>
      </c>
      <c r="F72" s="65"/>
      <c r="G72" s="62"/>
      <c r="H72" s="46">
        <f>ROUND(F72*G72,2)</f>
        <v>0</v>
      </c>
      <c r="I72" s="62"/>
      <c r="J72" s="62"/>
      <c r="K72" s="47">
        <f t="shared" si="4"/>
        <v>0</v>
      </c>
      <c r="L72" s="48">
        <f t="shared" si="6"/>
        <v>0</v>
      </c>
      <c r="M72" s="46">
        <f t="shared" si="7"/>
        <v>0</v>
      </c>
      <c r="N72" s="46">
        <f t="shared" si="8"/>
        <v>0</v>
      </c>
      <c r="O72" s="46">
        <f t="shared" si="9"/>
        <v>0</v>
      </c>
      <c r="P72" s="47">
        <f t="shared" si="5"/>
        <v>0</v>
      </c>
    </row>
    <row r="73" spans="1:16" ht="15" x14ac:dyDescent="0.25">
      <c r="A73" s="36">
        <v>53</v>
      </c>
      <c r="B73" s="107"/>
      <c r="C73" s="92" t="s">
        <v>325</v>
      </c>
      <c r="D73" s="23" t="s">
        <v>289</v>
      </c>
      <c r="E73" s="64">
        <v>37</v>
      </c>
      <c r="F73" s="65"/>
      <c r="G73" s="62"/>
      <c r="H73" s="46"/>
      <c r="I73" s="62"/>
      <c r="J73" s="62"/>
      <c r="K73" s="47"/>
      <c r="L73" s="48">
        <f t="shared" si="6"/>
        <v>0</v>
      </c>
      <c r="M73" s="46">
        <f t="shared" si="7"/>
        <v>0</v>
      </c>
      <c r="N73" s="46">
        <f t="shared" si="8"/>
        <v>0</v>
      </c>
      <c r="O73" s="46">
        <f t="shared" si="9"/>
        <v>0</v>
      </c>
      <c r="P73" s="47">
        <f t="shared" si="5"/>
        <v>0</v>
      </c>
    </row>
    <row r="74" spans="1:16" ht="22.5" x14ac:dyDescent="0.25">
      <c r="A74" s="36">
        <v>54</v>
      </c>
      <c r="B74" s="107"/>
      <c r="C74" s="92" t="s">
        <v>326</v>
      </c>
      <c r="D74" s="23" t="s">
        <v>289</v>
      </c>
      <c r="E74" s="64">
        <v>41</v>
      </c>
      <c r="F74" s="65"/>
      <c r="G74" s="62"/>
      <c r="H74" s="46">
        <f>ROUND(F74*G74,2)</f>
        <v>0</v>
      </c>
      <c r="I74" s="62"/>
      <c r="J74" s="62"/>
      <c r="K74" s="47">
        <f t="shared" si="4"/>
        <v>0</v>
      </c>
      <c r="L74" s="48">
        <f t="shared" si="6"/>
        <v>0</v>
      </c>
      <c r="M74" s="46">
        <f t="shared" si="7"/>
        <v>0</v>
      </c>
      <c r="N74" s="46">
        <f t="shared" si="8"/>
        <v>0</v>
      </c>
      <c r="O74" s="46">
        <f t="shared" si="9"/>
        <v>0</v>
      </c>
      <c r="P74" s="47">
        <f t="shared" si="5"/>
        <v>0</v>
      </c>
    </row>
    <row r="75" spans="1:16" x14ac:dyDescent="0.25">
      <c r="A75" s="36">
        <v>55</v>
      </c>
      <c r="B75" s="107"/>
      <c r="C75" s="92" t="s">
        <v>327</v>
      </c>
      <c r="D75" s="23" t="s">
        <v>94</v>
      </c>
      <c r="E75" s="64">
        <v>11</v>
      </c>
      <c r="F75" s="65"/>
      <c r="G75" s="62"/>
      <c r="H75" s="46">
        <f>ROUND(F75*G75,2)</f>
        <v>0</v>
      </c>
      <c r="I75" s="62"/>
      <c r="J75" s="62"/>
      <c r="K75" s="47">
        <f t="shared" si="4"/>
        <v>0</v>
      </c>
      <c r="L75" s="48">
        <f t="shared" si="6"/>
        <v>0</v>
      </c>
      <c r="M75" s="46">
        <f t="shared" si="7"/>
        <v>0</v>
      </c>
      <c r="N75" s="46">
        <f t="shared" si="8"/>
        <v>0</v>
      </c>
      <c r="O75" s="46">
        <f t="shared" si="9"/>
        <v>0</v>
      </c>
      <c r="P75" s="47">
        <f t="shared" si="5"/>
        <v>0</v>
      </c>
    </row>
    <row r="76" spans="1:16" x14ac:dyDescent="0.25">
      <c r="A76" s="36"/>
      <c r="B76" s="107"/>
      <c r="C76" s="96" t="s">
        <v>315</v>
      </c>
      <c r="D76" s="23"/>
      <c r="E76" s="64"/>
      <c r="F76" s="65"/>
      <c r="G76" s="62"/>
      <c r="H76" s="46"/>
      <c r="I76" s="62"/>
      <c r="J76" s="62"/>
      <c r="K76" s="47"/>
      <c r="L76" s="48">
        <f t="shared" si="6"/>
        <v>0</v>
      </c>
      <c r="M76" s="46">
        <f t="shared" si="7"/>
        <v>0</v>
      </c>
      <c r="N76" s="46">
        <f t="shared" si="8"/>
        <v>0</v>
      </c>
      <c r="O76" s="46">
        <f t="shared" si="9"/>
        <v>0</v>
      </c>
      <c r="P76" s="47">
        <f t="shared" si="5"/>
        <v>0</v>
      </c>
    </row>
    <row r="77" spans="1:16" x14ac:dyDescent="0.25">
      <c r="A77" s="36">
        <v>56</v>
      </c>
      <c r="B77" s="107"/>
      <c r="C77" s="92" t="s">
        <v>328</v>
      </c>
      <c r="D77" s="23" t="s">
        <v>58</v>
      </c>
      <c r="E77" s="64">
        <v>63</v>
      </c>
      <c r="F77" s="65"/>
      <c r="G77" s="62"/>
      <c r="H77" s="46">
        <f>ROUND(F77*G77,2)</f>
        <v>0</v>
      </c>
      <c r="I77" s="62"/>
      <c r="J77" s="62"/>
      <c r="K77" s="47">
        <f t="shared" si="4"/>
        <v>0</v>
      </c>
      <c r="L77" s="48">
        <f t="shared" si="6"/>
        <v>0</v>
      </c>
      <c r="M77" s="46">
        <f t="shared" si="7"/>
        <v>0</v>
      </c>
      <c r="N77" s="46">
        <f t="shared" si="8"/>
        <v>0</v>
      </c>
      <c r="O77" s="46">
        <f t="shared" si="9"/>
        <v>0</v>
      </c>
      <c r="P77" s="47">
        <f t="shared" si="5"/>
        <v>0</v>
      </c>
    </row>
    <row r="78" spans="1:16" x14ac:dyDescent="0.25">
      <c r="A78" s="36"/>
      <c r="B78" s="107"/>
      <c r="C78" s="96" t="s">
        <v>334</v>
      </c>
      <c r="D78" s="23"/>
      <c r="E78" s="64"/>
      <c r="F78" s="65"/>
      <c r="G78" s="62"/>
      <c r="H78" s="46"/>
      <c r="I78" s="62"/>
      <c r="J78" s="62"/>
      <c r="K78" s="47"/>
      <c r="L78" s="48">
        <f t="shared" ref="L78:L109" si="10">ROUND(E78*F78,2)</f>
        <v>0</v>
      </c>
      <c r="M78" s="46">
        <f t="shared" ref="M78:M109" si="11">ROUND(H78*E78,2)</f>
        <v>0</v>
      </c>
      <c r="N78" s="46">
        <f t="shared" ref="N78:N109" si="12">ROUND(I78*E78,2)</f>
        <v>0</v>
      </c>
      <c r="O78" s="46">
        <f t="shared" ref="O78:O109" si="13">ROUND(J78*E78,2)</f>
        <v>0</v>
      </c>
      <c r="P78" s="47">
        <f t="shared" si="5"/>
        <v>0</v>
      </c>
    </row>
    <row r="79" spans="1:16" ht="15" x14ac:dyDescent="0.25">
      <c r="A79" s="36">
        <v>57</v>
      </c>
      <c r="B79" s="107"/>
      <c r="C79" s="92" t="s">
        <v>335</v>
      </c>
      <c r="D79" s="23" t="s">
        <v>289</v>
      </c>
      <c r="E79" s="64">
        <v>26.999999999999996</v>
      </c>
      <c r="F79" s="65"/>
      <c r="G79" s="62"/>
      <c r="H79" s="46"/>
      <c r="I79" s="62"/>
      <c r="J79" s="62"/>
      <c r="K79" s="47"/>
      <c r="L79" s="48">
        <f t="shared" si="10"/>
        <v>0</v>
      </c>
      <c r="M79" s="46">
        <f t="shared" si="11"/>
        <v>0</v>
      </c>
      <c r="N79" s="46">
        <f t="shared" si="12"/>
        <v>0</v>
      </c>
      <c r="O79" s="46">
        <f t="shared" si="13"/>
        <v>0</v>
      </c>
      <c r="P79" s="47">
        <f t="shared" ref="P79:P117" si="14">SUM(M79:O79)</f>
        <v>0</v>
      </c>
    </row>
    <row r="80" spans="1:16" x14ac:dyDescent="0.25">
      <c r="A80" s="36">
        <v>58</v>
      </c>
      <c r="B80" s="107"/>
      <c r="C80" s="92" t="s">
        <v>291</v>
      </c>
      <c r="D80" s="23" t="s">
        <v>94</v>
      </c>
      <c r="E80" s="64">
        <v>5</v>
      </c>
      <c r="F80" s="65"/>
      <c r="G80" s="62"/>
      <c r="H80" s="46">
        <f>G80*F80</f>
        <v>0</v>
      </c>
      <c r="I80" s="62"/>
      <c r="J80" s="62"/>
      <c r="K80" s="47">
        <f>SUM(H80:J80)</f>
        <v>0</v>
      </c>
      <c r="L80" s="48">
        <f t="shared" si="10"/>
        <v>0</v>
      </c>
      <c r="M80" s="46">
        <f t="shared" si="11"/>
        <v>0</v>
      </c>
      <c r="N80" s="46">
        <f t="shared" si="12"/>
        <v>0</v>
      </c>
      <c r="O80" s="46">
        <f t="shared" si="13"/>
        <v>0</v>
      </c>
      <c r="P80" s="47">
        <f t="shared" si="14"/>
        <v>0</v>
      </c>
    </row>
    <row r="81" spans="1:16" x14ac:dyDescent="0.25">
      <c r="A81" s="36">
        <v>59</v>
      </c>
      <c r="B81" s="107"/>
      <c r="C81" s="92" t="s">
        <v>336</v>
      </c>
      <c r="D81" s="23" t="s">
        <v>96</v>
      </c>
      <c r="E81" s="64">
        <v>122</v>
      </c>
      <c r="F81" s="65"/>
      <c r="G81" s="62"/>
      <c r="H81" s="46">
        <f>ROUND(F81*G81,2)</f>
        <v>0</v>
      </c>
      <c r="I81" s="62"/>
      <c r="J81" s="62"/>
      <c r="K81" s="47">
        <f>SUM(H81:J81)</f>
        <v>0</v>
      </c>
      <c r="L81" s="48">
        <f t="shared" si="10"/>
        <v>0</v>
      </c>
      <c r="M81" s="46">
        <f t="shared" si="11"/>
        <v>0</v>
      </c>
      <c r="N81" s="46">
        <f t="shared" si="12"/>
        <v>0</v>
      </c>
      <c r="O81" s="46">
        <f t="shared" si="13"/>
        <v>0</v>
      </c>
      <c r="P81" s="47">
        <f t="shared" si="14"/>
        <v>0</v>
      </c>
    </row>
    <row r="82" spans="1:16" x14ac:dyDescent="0.25">
      <c r="A82" s="36">
        <v>60</v>
      </c>
      <c r="B82" s="107"/>
      <c r="C82" s="92" t="s">
        <v>337</v>
      </c>
      <c r="D82" s="23" t="s">
        <v>68</v>
      </c>
      <c r="E82" s="64">
        <v>5</v>
      </c>
      <c r="F82" s="65"/>
      <c r="G82" s="62"/>
      <c r="H82" s="46">
        <f>ROUND(F82*G82,2)</f>
        <v>0</v>
      </c>
      <c r="I82" s="62"/>
      <c r="J82" s="62"/>
      <c r="K82" s="47">
        <f>SUM(H82:J82)</f>
        <v>0</v>
      </c>
      <c r="L82" s="48">
        <f t="shared" si="10"/>
        <v>0</v>
      </c>
      <c r="M82" s="46">
        <f t="shared" si="11"/>
        <v>0</v>
      </c>
      <c r="N82" s="46">
        <f t="shared" si="12"/>
        <v>0</v>
      </c>
      <c r="O82" s="46">
        <f t="shared" si="13"/>
        <v>0</v>
      </c>
      <c r="P82" s="47">
        <f t="shared" si="14"/>
        <v>0</v>
      </c>
    </row>
    <row r="83" spans="1:16" ht="22.5" x14ac:dyDescent="0.25">
      <c r="A83" s="36">
        <v>61</v>
      </c>
      <c r="B83" s="107"/>
      <c r="C83" s="92" t="s">
        <v>338</v>
      </c>
      <c r="D83" s="23" t="s">
        <v>289</v>
      </c>
      <c r="E83" s="64">
        <v>26.999999999999996</v>
      </c>
      <c r="F83" s="65"/>
      <c r="G83" s="62"/>
      <c r="H83" s="46"/>
      <c r="I83" s="62"/>
      <c r="J83" s="62"/>
      <c r="K83" s="47"/>
      <c r="L83" s="48">
        <f t="shared" si="10"/>
        <v>0</v>
      </c>
      <c r="M83" s="46">
        <f t="shared" si="11"/>
        <v>0</v>
      </c>
      <c r="N83" s="46">
        <f t="shared" si="12"/>
        <v>0</v>
      </c>
      <c r="O83" s="46">
        <f t="shared" si="13"/>
        <v>0</v>
      </c>
      <c r="P83" s="47">
        <f t="shared" si="14"/>
        <v>0</v>
      </c>
    </row>
    <row r="84" spans="1:16" x14ac:dyDescent="0.25">
      <c r="A84" s="36">
        <v>62</v>
      </c>
      <c r="B84" s="107"/>
      <c r="C84" s="92" t="s">
        <v>292</v>
      </c>
      <c r="D84" s="23" t="s">
        <v>94</v>
      </c>
      <c r="E84" s="64">
        <v>5</v>
      </c>
      <c r="F84" s="65"/>
      <c r="G84" s="62"/>
      <c r="H84" s="46">
        <f>ROUND(F84*G84,2)</f>
        <v>0</v>
      </c>
      <c r="I84" s="62"/>
      <c r="J84" s="62"/>
      <c r="K84" s="47">
        <f>SUM(H84:J84)</f>
        <v>0</v>
      </c>
      <c r="L84" s="48">
        <f t="shared" si="10"/>
        <v>0</v>
      </c>
      <c r="M84" s="46">
        <f t="shared" si="11"/>
        <v>0</v>
      </c>
      <c r="N84" s="46">
        <f t="shared" si="12"/>
        <v>0</v>
      </c>
      <c r="O84" s="46">
        <f t="shared" si="13"/>
        <v>0</v>
      </c>
      <c r="P84" s="47">
        <f t="shared" si="14"/>
        <v>0</v>
      </c>
    </row>
    <row r="85" spans="1:16" x14ac:dyDescent="0.25">
      <c r="A85" s="36">
        <v>63</v>
      </c>
      <c r="B85" s="107"/>
      <c r="C85" s="92" t="s">
        <v>304</v>
      </c>
      <c r="D85" s="23" t="s">
        <v>94</v>
      </c>
      <c r="E85" s="64">
        <v>3</v>
      </c>
      <c r="F85" s="65"/>
      <c r="G85" s="62"/>
      <c r="H85" s="46">
        <f>ROUND(F85*G85,2)</f>
        <v>0</v>
      </c>
      <c r="I85" s="62"/>
      <c r="J85" s="62"/>
      <c r="K85" s="47">
        <f>SUM(H85:J85)</f>
        <v>0</v>
      </c>
      <c r="L85" s="48">
        <f t="shared" si="10"/>
        <v>0</v>
      </c>
      <c r="M85" s="46">
        <f t="shared" si="11"/>
        <v>0</v>
      </c>
      <c r="N85" s="46">
        <f t="shared" si="12"/>
        <v>0</v>
      </c>
      <c r="O85" s="46">
        <f t="shared" si="13"/>
        <v>0</v>
      </c>
      <c r="P85" s="47">
        <f t="shared" si="14"/>
        <v>0</v>
      </c>
    </row>
    <row r="86" spans="1:16" x14ac:dyDescent="0.25">
      <c r="A86" s="36">
        <v>64</v>
      </c>
      <c r="B86" s="107"/>
      <c r="C86" s="92" t="s">
        <v>339</v>
      </c>
      <c r="D86" s="23" t="s">
        <v>146</v>
      </c>
      <c r="E86" s="64">
        <v>12</v>
      </c>
      <c r="F86" s="65"/>
      <c r="G86" s="62"/>
      <c r="H86" s="46">
        <f>ROUND(F86*G86,2)</f>
        <v>0</v>
      </c>
      <c r="I86" s="62"/>
      <c r="J86" s="62"/>
      <c r="K86" s="47">
        <f>SUM(H86:J86)</f>
        <v>0</v>
      </c>
      <c r="L86" s="48">
        <f t="shared" si="10"/>
        <v>0</v>
      </c>
      <c r="M86" s="46">
        <f t="shared" si="11"/>
        <v>0</v>
      </c>
      <c r="N86" s="46">
        <f t="shared" si="12"/>
        <v>0</v>
      </c>
      <c r="O86" s="46">
        <f t="shared" si="13"/>
        <v>0</v>
      </c>
      <c r="P86" s="47">
        <f t="shared" si="14"/>
        <v>0</v>
      </c>
    </row>
    <row r="87" spans="1:16" x14ac:dyDescent="0.25">
      <c r="A87" s="36">
        <v>65</v>
      </c>
      <c r="B87" s="107"/>
      <c r="C87" s="92" t="s">
        <v>340</v>
      </c>
      <c r="D87" s="23" t="s">
        <v>68</v>
      </c>
      <c r="E87" s="64">
        <v>3</v>
      </c>
      <c r="F87" s="65"/>
      <c r="G87" s="62"/>
      <c r="H87" s="46"/>
      <c r="I87" s="62"/>
      <c r="J87" s="62"/>
      <c r="K87" s="47"/>
      <c r="L87" s="48">
        <f t="shared" si="10"/>
        <v>0</v>
      </c>
      <c r="M87" s="46">
        <f t="shared" si="11"/>
        <v>0</v>
      </c>
      <c r="N87" s="46">
        <f t="shared" si="12"/>
        <v>0</v>
      </c>
      <c r="O87" s="46">
        <f t="shared" si="13"/>
        <v>0</v>
      </c>
      <c r="P87" s="47">
        <f t="shared" si="14"/>
        <v>0</v>
      </c>
    </row>
    <row r="88" spans="1:16" x14ac:dyDescent="0.25">
      <c r="A88" s="36">
        <v>66</v>
      </c>
      <c r="B88" s="107"/>
      <c r="C88" s="92" t="s">
        <v>291</v>
      </c>
      <c r="D88" s="23" t="s">
        <v>94</v>
      </c>
      <c r="E88" s="64">
        <v>1</v>
      </c>
      <c r="F88" s="65"/>
      <c r="G88" s="62"/>
      <c r="H88" s="46">
        <f>G88*F88</f>
        <v>0</v>
      </c>
      <c r="I88" s="62"/>
      <c r="J88" s="62"/>
      <c r="K88" s="47">
        <f>SUM(H88:J88)</f>
        <v>0</v>
      </c>
      <c r="L88" s="48">
        <f t="shared" si="10"/>
        <v>0</v>
      </c>
      <c r="M88" s="46">
        <f t="shared" si="11"/>
        <v>0</v>
      </c>
      <c r="N88" s="46">
        <f t="shared" si="12"/>
        <v>0</v>
      </c>
      <c r="O88" s="46">
        <f t="shared" si="13"/>
        <v>0</v>
      </c>
      <c r="P88" s="47">
        <f t="shared" si="14"/>
        <v>0</v>
      </c>
    </row>
    <row r="89" spans="1:16" x14ac:dyDescent="0.25">
      <c r="A89" s="36">
        <v>67</v>
      </c>
      <c r="B89" s="107"/>
      <c r="C89" s="92" t="s">
        <v>341</v>
      </c>
      <c r="D89" s="23" t="s">
        <v>96</v>
      </c>
      <c r="E89" s="64">
        <v>11</v>
      </c>
      <c r="F89" s="65"/>
      <c r="G89" s="62"/>
      <c r="H89" s="46">
        <f>ROUND(F89*G89,2)</f>
        <v>0</v>
      </c>
      <c r="I89" s="62"/>
      <c r="J89" s="62"/>
      <c r="K89" s="47">
        <f>SUM(H89:J89)</f>
        <v>0</v>
      </c>
      <c r="L89" s="48">
        <f t="shared" si="10"/>
        <v>0</v>
      </c>
      <c r="M89" s="46">
        <f t="shared" si="11"/>
        <v>0</v>
      </c>
      <c r="N89" s="46">
        <f t="shared" si="12"/>
        <v>0</v>
      </c>
      <c r="O89" s="46">
        <f t="shared" si="13"/>
        <v>0</v>
      </c>
      <c r="P89" s="47">
        <f t="shared" si="14"/>
        <v>0</v>
      </c>
    </row>
    <row r="90" spans="1:16" x14ac:dyDescent="0.25">
      <c r="A90" s="36">
        <v>68</v>
      </c>
      <c r="B90" s="107"/>
      <c r="C90" s="92" t="s">
        <v>292</v>
      </c>
      <c r="D90" s="23" t="s">
        <v>94</v>
      </c>
      <c r="E90" s="64">
        <v>0.5</v>
      </c>
      <c r="F90" s="65"/>
      <c r="G90" s="62"/>
      <c r="H90" s="46">
        <f>ROUND(F90*G90,2)</f>
        <v>0</v>
      </c>
      <c r="I90" s="62"/>
      <c r="J90" s="62"/>
      <c r="K90" s="47">
        <f>SUM(H90:J90)</f>
        <v>0</v>
      </c>
      <c r="L90" s="48">
        <f t="shared" si="10"/>
        <v>0</v>
      </c>
      <c r="M90" s="46">
        <f t="shared" si="11"/>
        <v>0</v>
      </c>
      <c r="N90" s="46">
        <f t="shared" si="12"/>
        <v>0</v>
      </c>
      <c r="O90" s="46">
        <f t="shared" si="13"/>
        <v>0</v>
      </c>
      <c r="P90" s="47">
        <f t="shared" si="14"/>
        <v>0</v>
      </c>
    </row>
    <row r="91" spans="1:16" x14ac:dyDescent="0.25">
      <c r="A91" s="36">
        <v>69</v>
      </c>
      <c r="B91" s="107"/>
      <c r="C91" s="92" t="s">
        <v>304</v>
      </c>
      <c r="D91" s="23" t="s">
        <v>94</v>
      </c>
      <c r="E91" s="64">
        <v>0.3</v>
      </c>
      <c r="F91" s="65"/>
      <c r="G91" s="62"/>
      <c r="H91" s="46">
        <f>ROUND(F91*G91,2)</f>
        <v>0</v>
      </c>
      <c r="I91" s="62"/>
      <c r="J91" s="62"/>
      <c r="K91" s="47">
        <f>SUM(H91:J91)</f>
        <v>0</v>
      </c>
      <c r="L91" s="48">
        <f t="shared" si="10"/>
        <v>0</v>
      </c>
      <c r="M91" s="46">
        <f t="shared" si="11"/>
        <v>0</v>
      </c>
      <c r="N91" s="46">
        <f t="shared" si="12"/>
        <v>0</v>
      </c>
      <c r="O91" s="46">
        <f t="shared" si="13"/>
        <v>0</v>
      </c>
      <c r="P91" s="47">
        <f t="shared" si="14"/>
        <v>0</v>
      </c>
    </row>
    <row r="92" spans="1:16" x14ac:dyDescent="0.25">
      <c r="A92" s="36">
        <v>70</v>
      </c>
      <c r="B92" s="107"/>
      <c r="C92" s="92" t="s">
        <v>342</v>
      </c>
      <c r="D92" s="23" t="s">
        <v>68</v>
      </c>
      <c r="E92" s="64">
        <v>20</v>
      </c>
      <c r="F92" s="65"/>
      <c r="G92" s="62"/>
      <c r="H92" s="46"/>
      <c r="I92" s="62"/>
      <c r="J92" s="62"/>
      <c r="K92" s="47"/>
      <c r="L92" s="48">
        <f t="shared" si="10"/>
        <v>0</v>
      </c>
      <c r="M92" s="46">
        <f t="shared" si="11"/>
        <v>0</v>
      </c>
      <c r="N92" s="46">
        <f t="shared" si="12"/>
        <v>0</v>
      </c>
      <c r="O92" s="46">
        <f t="shared" si="13"/>
        <v>0</v>
      </c>
      <c r="P92" s="47">
        <f t="shared" si="14"/>
        <v>0</v>
      </c>
    </row>
    <row r="93" spans="1:16" x14ac:dyDescent="0.25">
      <c r="A93" s="36">
        <v>71</v>
      </c>
      <c r="B93" s="107"/>
      <c r="C93" s="92" t="s">
        <v>343</v>
      </c>
      <c r="D93" s="23" t="s">
        <v>68</v>
      </c>
      <c r="E93" s="64">
        <v>20</v>
      </c>
      <c r="F93" s="65"/>
      <c r="G93" s="62"/>
      <c r="H93" s="46">
        <f>ROUND(G93*F93,2)</f>
        <v>0</v>
      </c>
      <c r="I93" s="62"/>
      <c r="J93" s="62"/>
      <c r="K93" s="47">
        <f>SUM(H93:J93)</f>
        <v>0</v>
      </c>
      <c r="L93" s="48">
        <f t="shared" si="10"/>
        <v>0</v>
      </c>
      <c r="M93" s="46">
        <f t="shared" si="11"/>
        <v>0</v>
      </c>
      <c r="N93" s="46">
        <f t="shared" si="12"/>
        <v>0</v>
      </c>
      <c r="O93" s="46">
        <f t="shared" si="13"/>
        <v>0</v>
      </c>
      <c r="P93" s="47">
        <f t="shared" si="14"/>
        <v>0</v>
      </c>
    </row>
    <row r="94" spans="1:16" x14ac:dyDescent="0.25">
      <c r="A94" s="36">
        <v>72</v>
      </c>
      <c r="B94" s="107"/>
      <c r="C94" s="92" t="s">
        <v>291</v>
      </c>
      <c r="D94" s="23" t="s">
        <v>94</v>
      </c>
      <c r="E94" s="64">
        <v>3</v>
      </c>
      <c r="F94" s="65"/>
      <c r="G94" s="62"/>
      <c r="H94" s="46">
        <f>G94*F94</f>
        <v>0</v>
      </c>
      <c r="I94" s="62"/>
      <c r="J94" s="62"/>
      <c r="K94" s="47">
        <f>SUM(H94:J94)</f>
        <v>0</v>
      </c>
      <c r="L94" s="48">
        <f t="shared" si="10"/>
        <v>0</v>
      </c>
      <c r="M94" s="46">
        <f t="shared" si="11"/>
        <v>0</v>
      </c>
      <c r="N94" s="46">
        <f t="shared" si="12"/>
        <v>0</v>
      </c>
      <c r="O94" s="46">
        <f t="shared" si="13"/>
        <v>0</v>
      </c>
      <c r="P94" s="47">
        <f t="shared" si="14"/>
        <v>0</v>
      </c>
    </row>
    <row r="95" spans="1:16" x14ac:dyDescent="0.25">
      <c r="A95" s="36">
        <v>73</v>
      </c>
      <c r="B95" s="107"/>
      <c r="C95" s="92" t="s">
        <v>292</v>
      </c>
      <c r="D95" s="23" t="s">
        <v>94</v>
      </c>
      <c r="E95" s="64">
        <v>3</v>
      </c>
      <c r="F95" s="65"/>
      <c r="G95" s="62"/>
      <c r="H95" s="46">
        <f>ROUND(G95*F95,2)</f>
        <v>0</v>
      </c>
      <c r="I95" s="62"/>
      <c r="J95" s="62"/>
      <c r="K95" s="47">
        <f>SUM(H95:J95)</f>
        <v>0</v>
      </c>
      <c r="L95" s="48">
        <f t="shared" si="10"/>
        <v>0</v>
      </c>
      <c r="M95" s="46">
        <f t="shared" si="11"/>
        <v>0</v>
      </c>
      <c r="N95" s="46">
        <f t="shared" si="12"/>
        <v>0</v>
      </c>
      <c r="O95" s="46">
        <f t="shared" si="13"/>
        <v>0</v>
      </c>
      <c r="P95" s="47">
        <f t="shared" si="14"/>
        <v>0</v>
      </c>
    </row>
    <row r="96" spans="1:16" ht="22.5" x14ac:dyDescent="0.25">
      <c r="A96" s="36">
        <v>74</v>
      </c>
      <c r="B96" s="107"/>
      <c r="C96" s="92" t="s">
        <v>293</v>
      </c>
      <c r="D96" s="23" t="s">
        <v>96</v>
      </c>
      <c r="E96" s="64">
        <v>24</v>
      </c>
      <c r="F96" s="65"/>
      <c r="G96" s="62"/>
      <c r="H96" s="46">
        <f>ROUND(G96*F96,2)</f>
        <v>0</v>
      </c>
      <c r="I96" s="62"/>
      <c r="J96" s="62"/>
      <c r="K96" s="47">
        <f>SUM(H96:J96)</f>
        <v>0</v>
      </c>
      <c r="L96" s="48">
        <f t="shared" si="10"/>
        <v>0</v>
      </c>
      <c r="M96" s="46">
        <f t="shared" si="11"/>
        <v>0</v>
      </c>
      <c r="N96" s="46">
        <f t="shared" si="12"/>
        <v>0</v>
      </c>
      <c r="O96" s="46">
        <f t="shared" si="13"/>
        <v>0</v>
      </c>
      <c r="P96" s="47">
        <f t="shared" si="14"/>
        <v>0</v>
      </c>
    </row>
    <row r="97" spans="1:16" x14ac:dyDescent="0.25">
      <c r="A97" s="36">
        <v>75</v>
      </c>
      <c r="B97" s="107"/>
      <c r="C97" s="92" t="s">
        <v>344</v>
      </c>
      <c r="D97" s="23" t="s">
        <v>68</v>
      </c>
      <c r="E97" s="64">
        <v>6</v>
      </c>
      <c r="F97" s="65"/>
      <c r="G97" s="62"/>
      <c r="H97" s="46"/>
      <c r="I97" s="62"/>
      <c r="J97" s="62"/>
      <c r="K97" s="47"/>
      <c r="L97" s="48">
        <f t="shared" si="10"/>
        <v>0</v>
      </c>
      <c r="M97" s="46">
        <f t="shared" si="11"/>
        <v>0</v>
      </c>
      <c r="N97" s="46">
        <f t="shared" si="12"/>
        <v>0</v>
      </c>
      <c r="O97" s="46">
        <f t="shared" si="13"/>
        <v>0</v>
      </c>
      <c r="P97" s="47">
        <f t="shared" si="14"/>
        <v>0</v>
      </c>
    </row>
    <row r="98" spans="1:16" x14ac:dyDescent="0.25">
      <c r="A98" s="36">
        <v>76</v>
      </c>
      <c r="B98" s="107"/>
      <c r="C98" s="92" t="s">
        <v>296</v>
      </c>
      <c r="D98" s="23" t="s">
        <v>96</v>
      </c>
      <c r="E98" s="64">
        <v>4</v>
      </c>
      <c r="F98" s="65"/>
      <c r="G98" s="62"/>
      <c r="H98" s="46">
        <f>ROUND(G98*F98,2)</f>
        <v>0</v>
      </c>
      <c r="I98" s="62"/>
      <c r="J98" s="62"/>
      <c r="K98" s="47">
        <f>SUM(H98:J98)</f>
        <v>0</v>
      </c>
      <c r="L98" s="48">
        <f t="shared" si="10"/>
        <v>0</v>
      </c>
      <c r="M98" s="46">
        <f t="shared" si="11"/>
        <v>0</v>
      </c>
      <c r="N98" s="46">
        <f t="shared" si="12"/>
        <v>0</v>
      </c>
      <c r="O98" s="46">
        <f t="shared" si="13"/>
        <v>0</v>
      </c>
      <c r="P98" s="47">
        <f t="shared" si="14"/>
        <v>0</v>
      </c>
    </row>
    <row r="99" spans="1:16" x14ac:dyDescent="0.25">
      <c r="A99" s="36">
        <v>77</v>
      </c>
      <c r="B99" s="107"/>
      <c r="C99" s="92" t="s">
        <v>303</v>
      </c>
      <c r="D99" s="23" t="s">
        <v>94</v>
      </c>
      <c r="E99" s="64">
        <v>1</v>
      </c>
      <c r="F99" s="65"/>
      <c r="G99" s="62"/>
      <c r="H99" s="46">
        <f>ROUND(G99*F99,2)</f>
        <v>0</v>
      </c>
      <c r="I99" s="62"/>
      <c r="J99" s="62"/>
      <c r="K99" s="47">
        <f>SUM(H99:J99)</f>
        <v>0</v>
      </c>
      <c r="L99" s="48">
        <f t="shared" si="10"/>
        <v>0</v>
      </c>
      <c r="M99" s="46">
        <f t="shared" si="11"/>
        <v>0</v>
      </c>
      <c r="N99" s="46">
        <f t="shared" si="12"/>
        <v>0</v>
      </c>
      <c r="O99" s="46">
        <f t="shared" si="13"/>
        <v>0</v>
      </c>
      <c r="P99" s="47">
        <f t="shared" si="14"/>
        <v>0</v>
      </c>
    </row>
    <row r="100" spans="1:16" x14ac:dyDescent="0.25">
      <c r="A100" s="36">
        <v>78</v>
      </c>
      <c r="B100" s="107"/>
      <c r="C100" s="92" t="s">
        <v>297</v>
      </c>
      <c r="D100" s="23" t="s">
        <v>94</v>
      </c>
      <c r="E100" s="64">
        <v>1</v>
      </c>
      <c r="F100" s="65"/>
      <c r="G100" s="62"/>
      <c r="H100" s="46">
        <f>ROUND(G100*F100,2)</f>
        <v>0</v>
      </c>
      <c r="I100" s="62"/>
      <c r="J100" s="62"/>
      <c r="K100" s="47">
        <f>SUM(H100:J100)</f>
        <v>0</v>
      </c>
      <c r="L100" s="48">
        <f t="shared" si="10"/>
        <v>0</v>
      </c>
      <c r="M100" s="46">
        <f t="shared" si="11"/>
        <v>0</v>
      </c>
      <c r="N100" s="46">
        <f t="shared" si="12"/>
        <v>0</v>
      </c>
      <c r="O100" s="46">
        <f t="shared" si="13"/>
        <v>0</v>
      </c>
      <c r="P100" s="47">
        <f t="shared" si="14"/>
        <v>0</v>
      </c>
    </row>
    <row r="101" spans="1:16" x14ac:dyDescent="0.25">
      <c r="A101" s="36">
        <v>79</v>
      </c>
      <c r="B101" s="107"/>
      <c r="C101" s="92" t="s">
        <v>345</v>
      </c>
      <c r="D101" s="23" t="s">
        <v>68</v>
      </c>
      <c r="E101" s="64">
        <v>1</v>
      </c>
      <c r="F101" s="65"/>
      <c r="G101" s="62"/>
      <c r="H101" s="46"/>
      <c r="I101" s="62"/>
      <c r="J101" s="62"/>
      <c r="K101" s="47"/>
      <c r="L101" s="48">
        <f t="shared" si="10"/>
        <v>0</v>
      </c>
      <c r="M101" s="46">
        <f t="shared" si="11"/>
        <v>0</v>
      </c>
      <c r="N101" s="46">
        <f t="shared" si="12"/>
        <v>0</v>
      </c>
      <c r="O101" s="46">
        <f t="shared" si="13"/>
        <v>0</v>
      </c>
      <c r="P101" s="47">
        <f t="shared" si="14"/>
        <v>0</v>
      </c>
    </row>
    <row r="102" spans="1:16" x14ac:dyDescent="0.25">
      <c r="A102" s="36">
        <v>80</v>
      </c>
      <c r="B102" s="107"/>
      <c r="C102" s="92" t="s">
        <v>343</v>
      </c>
      <c r="D102" s="23" t="s">
        <v>68</v>
      </c>
      <c r="E102" s="64">
        <v>1</v>
      </c>
      <c r="F102" s="65"/>
      <c r="G102" s="62"/>
      <c r="H102" s="46">
        <f>ROUND(G102*F102,2)</f>
        <v>0</v>
      </c>
      <c r="I102" s="62"/>
      <c r="J102" s="62"/>
      <c r="K102" s="47">
        <f>SUM(H102:J102)</f>
        <v>0</v>
      </c>
      <c r="L102" s="48">
        <f t="shared" si="10"/>
        <v>0</v>
      </c>
      <c r="M102" s="46">
        <f t="shared" si="11"/>
        <v>0</v>
      </c>
      <c r="N102" s="46">
        <f t="shared" si="12"/>
        <v>0</v>
      </c>
      <c r="O102" s="46">
        <f t="shared" si="13"/>
        <v>0</v>
      </c>
      <c r="P102" s="47">
        <f t="shared" si="14"/>
        <v>0</v>
      </c>
    </row>
    <row r="103" spans="1:16" x14ac:dyDescent="0.25">
      <c r="A103" s="36">
        <v>81</v>
      </c>
      <c r="B103" s="107"/>
      <c r="C103" s="92" t="s">
        <v>296</v>
      </c>
      <c r="D103" s="23" t="s">
        <v>96</v>
      </c>
      <c r="E103" s="64">
        <v>1</v>
      </c>
      <c r="F103" s="65"/>
      <c r="G103" s="62"/>
      <c r="H103" s="46">
        <f>ROUND(G103*F103,2)</f>
        <v>0</v>
      </c>
      <c r="I103" s="62"/>
      <c r="J103" s="62"/>
      <c r="K103" s="47">
        <f>SUM(H103:J103)</f>
        <v>0</v>
      </c>
      <c r="L103" s="48">
        <f t="shared" si="10"/>
        <v>0</v>
      </c>
      <c r="M103" s="46">
        <f t="shared" si="11"/>
        <v>0</v>
      </c>
      <c r="N103" s="46">
        <f t="shared" si="12"/>
        <v>0</v>
      </c>
      <c r="O103" s="46">
        <f t="shared" si="13"/>
        <v>0</v>
      </c>
      <c r="P103" s="47">
        <f t="shared" si="14"/>
        <v>0</v>
      </c>
    </row>
    <row r="104" spans="1:16" x14ac:dyDescent="0.25">
      <c r="A104" s="36">
        <v>82</v>
      </c>
      <c r="B104" s="107"/>
      <c r="C104" s="92" t="s">
        <v>303</v>
      </c>
      <c r="D104" s="23" t="s">
        <v>94</v>
      </c>
      <c r="E104" s="64">
        <v>1</v>
      </c>
      <c r="F104" s="65"/>
      <c r="G104" s="62"/>
      <c r="H104" s="46">
        <f>ROUND(G104*F104,2)</f>
        <v>0</v>
      </c>
      <c r="I104" s="62"/>
      <c r="J104" s="62"/>
      <c r="K104" s="47">
        <f>SUM(H104:J104)</f>
        <v>0</v>
      </c>
      <c r="L104" s="48">
        <f t="shared" si="10"/>
        <v>0</v>
      </c>
      <c r="M104" s="46">
        <f t="shared" si="11"/>
        <v>0</v>
      </c>
      <c r="N104" s="46">
        <f t="shared" si="12"/>
        <v>0</v>
      </c>
      <c r="O104" s="46">
        <f t="shared" si="13"/>
        <v>0</v>
      </c>
      <c r="P104" s="47">
        <f t="shared" si="14"/>
        <v>0</v>
      </c>
    </row>
    <row r="105" spans="1:16" x14ac:dyDescent="0.25">
      <c r="A105" s="36">
        <v>83</v>
      </c>
      <c r="B105" s="107"/>
      <c r="C105" s="92" t="s">
        <v>297</v>
      </c>
      <c r="D105" s="23" t="s">
        <v>94</v>
      </c>
      <c r="E105" s="64">
        <v>1</v>
      </c>
      <c r="F105" s="65"/>
      <c r="G105" s="62"/>
      <c r="H105" s="46">
        <f>ROUND(G105*F105,2)</f>
        <v>0</v>
      </c>
      <c r="I105" s="62"/>
      <c r="J105" s="62"/>
      <c r="K105" s="47">
        <f>SUM(H105:J105)</f>
        <v>0</v>
      </c>
      <c r="L105" s="48">
        <f t="shared" si="10"/>
        <v>0</v>
      </c>
      <c r="M105" s="46">
        <f t="shared" si="11"/>
        <v>0</v>
      </c>
      <c r="N105" s="46">
        <f t="shared" si="12"/>
        <v>0</v>
      </c>
      <c r="O105" s="46">
        <f t="shared" si="13"/>
        <v>0</v>
      </c>
      <c r="P105" s="47">
        <f t="shared" si="14"/>
        <v>0</v>
      </c>
    </row>
    <row r="106" spans="1:16" x14ac:dyDescent="0.25">
      <c r="A106" s="36"/>
      <c r="B106" s="107"/>
      <c r="C106" s="96" t="s">
        <v>346</v>
      </c>
      <c r="D106" s="23"/>
      <c r="E106" s="64"/>
      <c r="F106" s="65"/>
      <c r="G106" s="62"/>
      <c r="H106" s="46"/>
      <c r="I106" s="62"/>
      <c r="J106" s="62"/>
      <c r="K106" s="47"/>
      <c r="L106" s="48">
        <f t="shared" si="10"/>
        <v>0</v>
      </c>
      <c r="M106" s="46">
        <f t="shared" si="11"/>
        <v>0</v>
      </c>
      <c r="N106" s="46">
        <f t="shared" si="12"/>
        <v>0</v>
      </c>
      <c r="O106" s="46">
        <f t="shared" si="13"/>
        <v>0</v>
      </c>
      <c r="P106" s="47">
        <f t="shared" si="14"/>
        <v>0</v>
      </c>
    </row>
    <row r="107" spans="1:16" x14ac:dyDescent="0.25">
      <c r="A107" s="36">
        <v>84</v>
      </c>
      <c r="B107" s="107"/>
      <c r="C107" s="92" t="s">
        <v>347</v>
      </c>
      <c r="D107" s="23" t="s">
        <v>146</v>
      </c>
      <c r="E107" s="64">
        <v>14</v>
      </c>
      <c r="F107" s="65"/>
      <c r="G107" s="62"/>
      <c r="H107" s="46"/>
      <c r="I107" s="62"/>
      <c r="J107" s="62"/>
      <c r="K107" s="47"/>
      <c r="L107" s="48">
        <f t="shared" si="10"/>
        <v>0</v>
      </c>
      <c r="M107" s="46">
        <f t="shared" si="11"/>
        <v>0</v>
      </c>
      <c r="N107" s="46">
        <f t="shared" si="12"/>
        <v>0</v>
      </c>
      <c r="O107" s="46">
        <f t="shared" si="13"/>
        <v>0</v>
      </c>
      <c r="P107" s="47">
        <f t="shared" si="14"/>
        <v>0</v>
      </c>
    </row>
    <row r="108" spans="1:16" x14ac:dyDescent="0.25">
      <c r="A108" s="36">
        <v>85</v>
      </c>
      <c r="B108" s="107"/>
      <c r="C108" s="92" t="s">
        <v>348</v>
      </c>
      <c r="D108" s="23" t="s">
        <v>94</v>
      </c>
      <c r="E108" s="64">
        <v>2</v>
      </c>
      <c r="F108" s="65"/>
      <c r="G108" s="62"/>
      <c r="H108" s="46">
        <f t="shared" ref="H108:H113" si="15">ROUND(F108*G108,2)</f>
        <v>0</v>
      </c>
      <c r="I108" s="62"/>
      <c r="J108" s="62"/>
      <c r="K108" s="47">
        <f t="shared" ref="K108:K113" si="16">SUM(H108:J108)</f>
        <v>0</v>
      </c>
      <c r="L108" s="48">
        <f t="shared" si="10"/>
        <v>0</v>
      </c>
      <c r="M108" s="46">
        <f t="shared" si="11"/>
        <v>0</v>
      </c>
      <c r="N108" s="46">
        <f t="shared" si="12"/>
        <v>0</v>
      </c>
      <c r="O108" s="46">
        <f t="shared" si="13"/>
        <v>0</v>
      </c>
      <c r="P108" s="47">
        <f t="shared" si="14"/>
        <v>0</v>
      </c>
    </row>
    <row r="109" spans="1:16" x14ac:dyDescent="0.25">
      <c r="A109" s="36">
        <v>86</v>
      </c>
      <c r="B109" s="107"/>
      <c r="C109" s="92" t="s">
        <v>349</v>
      </c>
      <c r="D109" s="23" t="s">
        <v>146</v>
      </c>
      <c r="E109" s="64">
        <v>14</v>
      </c>
      <c r="F109" s="65"/>
      <c r="G109" s="62"/>
      <c r="H109" s="46">
        <f t="shared" si="15"/>
        <v>0</v>
      </c>
      <c r="I109" s="62"/>
      <c r="J109" s="62"/>
      <c r="K109" s="47">
        <f t="shared" si="16"/>
        <v>0</v>
      </c>
      <c r="L109" s="48">
        <f t="shared" si="10"/>
        <v>0</v>
      </c>
      <c r="M109" s="46">
        <f t="shared" si="11"/>
        <v>0</v>
      </c>
      <c r="N109" s="46">
        <f t="shared" si="12"/>
        <v>0</v>
      </c>
      <c r="O109" s="46">
        <f t="shared" si="13"/>
        <v>0</v>
      </c>
      <c r="P109" s="47">
        <f t="shared" si="14"/>
        <v>0</v>
      </c>
    </row>
    <row r="110" spans="1:16" x14ac:dyDescent="0.25">
      <c r="A110" s="36">
        <v>87</v>
      </c>
      <c r="B110" s="107"/>
      <c r="C110" s="92" t="s">
        <v>350</v>
      </c>
      <c r="D110" s="23" t="s">
        <v>351</v>
      </c>
      <c r="E110" s="64">
        <v>18</v>
      </c>
      <c r="F110" s="65"/>
      <c r="G110" s="62"/>
      <c r="H110" s="46">
        <f t="shared" si="15"/>
        <v>0</v>
      </c>
      <c r="I110" s="62"/>
      <c r="J110" s="62"/>
      <c r="K110" s="47">
        <f t="shared" si="16"/>
        <v>0</v>
      </c>
      <c r="L110" s="48">
        <f t="shared" ref="L110:L117" si="17">ROUND(E110*F110,2)</f>
        <v>0</v>
      </c>
      <c r="M110" s="46">
        <f t="shared" ref="M110:M117" si="18">ROUND(H110*E110,2)</f>
        <v>0</v>
      </c>
      <c r="N110" s="46">
        <f t="shared" ref="N110:N117" si="19">ROUND(I110*E110,2)</f>
        <v>0</v>
      </c>
      <c r="O110" s="46">
        <f t="shared" ref="O110:O117" si="20">ROUND(J110*E110,2)</f>
        <v>0</v>
      </c>
      <c r="P110" s="47">
        <f t="shared" si="14"/>
        <v>0</v>
      </c>
    </row>
    <row r="111" spans="1:16" x14ac:dyDescent="0.25">
      <c r="A111" s="36">
        <v>88</v>
      </c>
      <c r="B111" s="107"/>
      <c r="C111" s="92" t="s">
        <v>352</v>
      </c>
      <c r="D111" s="23" t="s">
        <v>72</v>
      </c>
      <c r="E111" s="64">
        <v>23</v>
      </c>
      <c r="F111" s="65"/>
      <c r="G111" s="62"/>
      <c r="H111" s="46">
        <f t="shared" si="15"/>
        <v>0</v>
      </c>
      <c r="I111" s="62"/>
      <c r="J111" s="62"/>
      <c r="K111" s="47">
        <f t="shared" si="16"/>
        <v>0</v>
      </c>
      <c r="L111" s="48">
        <f t="shared" si="17"/>
        <v>0</v>
      </c>
      <c r="M111" s="46">
        <f t="shared" si="18"/>
        <v>0</v>
      </c>
      <c r="N111" s="46">
        <f t="shared" si="19"/>
        <v>0</v>
      </c>
      <c r="O111" s="46">
        <f t="shared" si="20"/>
        <v>0</v>
      </c>
      <c r="P111" s="47">
        <f t="shared" si="14"/>
        <v>0</v>
      </c>
    </row>
    <row r="112" spans="1:16" x14ac:dyDescent="0.25">
      <c r="A112" s="36">
        <v>89</v>
      </c>
      <c r="B112" s="107"/>
      <c r="C112" s="92" t="s">
        <v>353</v>
      </c>
      <c r="D112" s="23" t="s">
        <v>72</v>
      </c>
      <c r="E112" s="64">
        <v>1</v>
      </c>
      <c r="F112" s="65"/>
      <c r="G112" s="62"/>
      <c r="H112" s="46">
        <f t="shared" si="15"/>
        <v>0</v>
      </c>
      <c r="I112" s="62"/>
      <c r="J112" s="62"/>
      <c r="K112" s="47">
        <f t="shared" si="16"/>
        <v>0</v>
      </c>
      <c r="L112" s="48">
        <f t="shared" si="17"/>
        <v>0</v>
      </c>
      <c r="M112" s="46">
        <f t="shared" si="18"/>
        <v>0</v>
      </c>
      <c r="N112" s="46">
        <f t="shared" si="19"/>
        <v>0</v>
      </c>
      <c r="O112" s="46">
        <f t="shared" si="20"/>
        <v>0</v>
      </c>
      <c r="P112" s="47">
        <f t="shared" si="14"/>
        <v>0</v>
      </c>
    </row>
    <row r="113" spans="1:16" x14ac:dyDescent="0.25">
      <c r="A113" s="36">
        <v>90</v>
      </c>
      <c r="B113" s="107"/>
      <c r="C113" s="92" t="s">
        <v>354</v>
      </c>
      <c r="D113" s="23" t="s">
        <v>60</v>
      </c>
      <c r="E113" s="64">
        <v>1</v>
      </c>
      <c r="F113" s="65"/>
      <c r="G113" s="62"/>
      <c r="H113" s="46">
        <f t="shared" si="15"/>
        <v>0</v>
      </c>
      <c r="I113" s="62"/>
      <c r="J113" s="62"/>
      <c r="K113" s="47">
        <f t="shared" si="16"/>
        <v>0</v>
      </c>
      <c r="L113" s="48">
        <f t="shared" si="17"/>
        <v>0</v>
      </c>
      <c r="M113" s="46">
        <f t="shared" si="18"/>
        <v>0</v>
      </c>
      <c r="N113" s="46">
        <f t="shared" si="19"/>
        <v>0</v>
      </c>
      <c r="O113" s="46">
        <f t="shared" si="20"/>
        <v>0</v>
      </c>
      <c r="P113" s="47">
        <f t="shared" si="14"/>
        <v>0</v>
      </c>
    </row>
    <row r="114" spans="1:16" x14ac:dyDescent="0.25">
      <c r="A114" s="36"/>
      <c r="B114" s="107"/>
      <c r="C114" s="96" t="s">
        <v>355</v>
      </c>
      <c r="D114" s="23"/>
      <c r="E114" s="64"/>
      <c r="F114" s="65"/>
      <c r="G114" s="62"/>
      <c r="H114" s="46"/>
      <c r="I114" s="62"/>
      <c r="J114" s="62"/>
      <c r="K114" s="47"/>
      <c r="L114" s="48">
        <f t="shared" si="17"/>
        <v>0</v>
      </c>
      <c r="M114" s="46">
        <f t="shared" si="18"/>
        <v>0</v>
      </c>
      <c r="N114" s="46">
        <f t="shared" si="19"/>
        <v>0</v>
      </c>
      <c r="O114" s="46">
        <f t="shared" si="20"/>
        <v>0</v>
      </c>
      <c r="P114" s="47">
        <f t="shared" si="14"/>
        <v>0</v>
      </c>
    </row>
    <row r="115" spans="1:16" ht="22.5" x14ac:dyDescent="0.25">
      <c r="A115" s="36">
        <v>91</v>
      </c>
      <c r="B115" s="107" t="s">
        <v>184</v>
      </c>
      <c r="C115" s="92" t="s">
        <v>356</v>
      </c>
      <c r="D115" s="23" t="s">
        <v>72</v>
      </c>
      <c r="E115" s="64">
        <v>1</v>
      </c>
      <c r="F115" s="65"/>
      <c r="G115" s="62"/>
      <c r="H115" s="46">
        <f>ROUND(F115*G115,2)</f>
        <v>0</v>
      </c>
      <c r="I115" s="62"/>
      <c r="J115" s="62"/>
      <c r="K115" s="47">
        <f>SUM(H115:J115)</f>
        <v>0</v>
      </c>
      <c r="L115" s="48">
        <f t="shared" si="17"/>
        <v>0</v>
      </c>
      <c r="M115" s="46">
        <f t="shared" si="18"/>
        <v>0</v>
      </c>
      <c r="N115" s="46">
        <f t="shared" si="19"/>
        <v>0</v>
      </c>
      <c r="O115" s="46">
        <f t="shared" si="20"/>
        <v>0</v>
      </c>
      <c r="P115" s="47">
        <f t="shared" si="14"/>
        <v>0</v>
      </c>
    </row>
    <row r="116" spans="1:16" ht="22.5" x14ac:dyDescent="0.25">
      <c r="A116" s="36">
        <v>92</v>
      </c>
      <c r="B116" s="107" t="s">
        <v>184</v>
      </c>
      <c r="C116" s="92" t="s">
        <v>357</v>
      </c>
      <c r="D116" s="23" t="s">
        <v>72</v>
      </c>
      <c r="E116" s="64">
        <v>1</v>
      </c>
      <c r="F116" s="65"/>
      <c r="G116" s="62"/>
      <c r="H116" s="46">
        <f>ROUND(F116*G116,2)</f>
        <v>0</v>
      </c>
      <c r="I116" s="62"/>
      <c r="J116" s="62"/>
      <c r="K116" s="47">
        <f>SUM(H116:J116)</f>
        <v>0</v>
      </c>
      <c r="L116" s="48">
        <f t="shared" si="17"/>
        <v>0</v>
      </c>
      <c r="M116" s="46">
        <f t="shared" si="18"/>
        <v>0</v>
      </c>
      <c r="N116" s="46">
        <f t="shared" si="19"/>
        <v>0</v>
      </c>
      <c r="O116" s="46">
        <f t="shared" si="20"/>
        <v>0</v>
      </c>
      <c r="P116" s="47">
        <f t="shared" si="14"/>
        <v>0</v>
      </c>
    </row>
    <row r="117" spans="1:16" ht="12" thickBot="1" x14ac:dyDescent="0.3">
      <c r="A117" s="36">
        <v>93</v>
      </c>
      <c r="B117" s="107"/>
      <c r="C117" s="92" t="s">
        <v>631</v>
      </c>
      <c r="D117" s="23" t="s">
        <v>60</v>
      </c>
      <c r="E117" s="64">
        <v>1</v>
      </c>
      <c r="F117" s="65"/>
      <c r="G117" s="62"/>
      <c r="H117" s="46">
        <f>ROUND(F117*G117,2)</f>
        <v>0</v>
      </c>
      <c r="I117" s="62"/>
      <c r="J117" s="62"/>
      <c r="K117" s="47">
        <f>SUM(H117:J117)</f>
        <v>0</v>
      </c>
      <c r="L117" s="48">
        <f t="shared" si="17"/>
        <v>0</v>
      </c>
      <c r="M117" s="46">
        <f t="shared" si="18"/>
        <v>0</v>
      </c>
      <c r="N117" s="46">
        <f t="shared" si="19"/>
        <v>0</v>
      </c>
      <c r="O117" s="46">
        <f t="shared" si="20"/>
        <v>0</v>
      </c>
      <c r="P117" s="47">
        <f t="shared" si="14"/>
        <v>0</v>
      </c>
    </row>
    <row r="118" spans="1:16" ht="12" thickBot="1" x14ac:dyDescent="0.3">
      <c r="A118" s="261" t="s">
        <v>575</v>
      </c>
      <c r="B118" s="262"/>
      <c r="C118" s="262"/>
      <c r="D118" s="262"/>
      <c r="E118" s="262"/>
      <c r="F118" s="262"/>
      <c r="G118" s="262"/>
      <c r="H118" s="262"/>
      <c r="I118" s="262"/>
      <c r="J118" s="262"/>
      <c r="K118" s="263"/>
      <c r="L118" s="66">
        <f>SUM(L14:L117)</f>
        <v>0</v>
      </c>
      <c r="M118" s="67">
        <f>SUM(M14:M117)</f>
        <v>0</v>
      </c>
      <c r="N118" s="67">
        <f>SUM(N14:N117)</f>
        <v>0</v>
      </c>
      <c r="O118" s="67">
        <f>SUM(O14:O117)</f>
        <v>0</v>
      </c>
      <c r="P118" s="68">
        <f>SUM(P14:P117)</f>
        <v>0</v>
      </c>
    </row>
    <row r="119" spans="1:16" x14ac:dyDescent="0.25">
      <c r="A119" s="29"/>
      <c r="B119" s="29"/>
      <c r="C119" s="29"/>
      <c r="D119" s="29"/>
      <c r="E119" s="29"/>
      <c r="F119" s="29"/>
      <c r="G119" s="29"/>
      <c r="H119" s="29"/>
      <c r="I119" s="29"/>
      <c r="J119" s="29"/>
      <c r="K119" s="29"/>
      <c r="L119" s="29"/>
      <c r="M119" s="29"/>
      <c r="N119" s="29"/>
      <c r="O119" s="29"/>
      <c r="P119" s="29"/>
    </row>
    <row r="120" spans="1:16" x14ac:dyDescent="0.25">
      <c r="A120" s="29"/>
      <c r="B120" s="29"/>
      <c r="C120" s="29"/>
      <c r="D120" s="29"/>
      <c r="E120" s="29"/>
      <c r="F120" s="29"/>
      <c r="G120" s="29"/>
      <c r="H120" s="29"/>
      <c r="I120" s="29"/>
      <c r="J120" s="29"/>
      <c r="K120" s="29"/>
      <c r="L120" s="29"/>
      <c r="M120" s="29"/>
      <c r="N120" s="29"/>
      <c r="O120" s="29"/>
      <c r="P120" s="29"/>
    </row>
    <row r="121" spans="1:16" x14ac:dyDescent="0.25">
      <c r="A121" s="21" t="s">
        <v>14</v>
      </c>
      <c r="B121" s="29"/>
      <c r="C121" s="264">
        <f>'Kops a'!C38:H38</f>
        <v>0</v>
      </c>
      <c r="D121" s="264"/>
      <c r="E121" s="264"/>
      <c r="F121" s="264"/>
      <c r="G121" s="264"/>
      <c r="H121" s="264"/>
      <c r="I121" s="29"/>
      <c r="J121" s="29"/>
      <c r="K121" s="29"/>
      <c r="L121" s="29"/>
      <c r="M121" s="29"/>
      <c r="N121" s="29"/>
      <c r="O121" s="29"/>
      <c r="P121" s="29"/>
    </row>
    <row r="122" spans="1:16" x14ac:dyDescent="0.25">
      <c r="A122" s="29"/>
      <c r="B122" s="29"/>
      <c r="C122" s="259" t="s">
        <v>15</v>
      </c>
      <c r="D122" s="259"/>
      <c r="E122" s="259"/>
      <c r="F122" s="259"/>
      <c r="G122" s="259"/>
      <c r="H122" s="259"/>
      <c r="I122" s="29"/>
      <c r="J122" s="29"/>
      <c r="K122" s="29"/>
      <c r="L122" s="29"/>
      <c r="M122" s="29"/>
      <c r="N122" s="29"/>
      <c r="O122" s="29"/>
      <c r="P122" s="29"/>
    </row>
    <row r="123" spans="1:16" x14ac:dyDescent="0.25">
      <c r="A123" s="29"/>
      <c r="B123" s="29"/>
      <c r="C123" s="29"/>
      <c r="D123" s="29"/>
      <c r="E123" s="29"/>
      <c r="F123" s="29"/>
      <c r="G123" s="29"/>
      <c r="H123" s="29"/>
      <c r="I123" s="29"/>
      <c r="J123" s="29"/>
      <c r="K123" s="29"/>
      <c r="L123" s="29"/>
      <c r="M123" s="29"/>
      <c r="N123" s="29"/>
      <c r="O123" s="29"/>
      <c r="P123" s="29"/>
    </row>
    <row r="124" spans="1:16" x14ac:dyDescent="0.25">
      <c r="A124" s="108" t="str">
        <f>'Kops a'!A41</f>
        <v>Tāme sastādīta 20__. gada __. _________</v>
      </c>
      <c r="B124" s="109"/>
      <c r="C124" s="109"/>
      <c r="D124" s="109"/>
      <c r="E124" s="29"/>
      <c r="F124" s="29"/>
      <c r="G124" s="29"/>
      <c r="H124" s="29"/>
      <c r="I124" s="29"/>
      <c r="J124" s="29"/>
      <c r="K124" s="29"/>
      <c r="L124" s="29"/>
      <c r="M124" s="29"/>
      <c r="N124" s="29"/>
      <c r="O124" s="29"/>
      <c r="P124" s="29"/>
    </row>
    <row r="125" spans="1:16" x14ac:dyDescent="0.25">
      <c r="A125" s="29"/>
      <c r="B125" s="29"/>
      <c r="C125" s="29"/>
      <c r="D125" s="29"/>
      <c r="E125" s="29"/>
      <c r="F125" s="29"/>
      <c r="G125" s="29"/>
      <c r="H125" s="29"/>
      <c r="I125" s="29"/>
      <c r="J125" s="29"/>
      <c r="K125" s="29"/>
      <c r="L125" s="29"/>
      <c r="M125" s="29"/>
      <c r="N125" s="29"/>
      <c r="O125" s="29"/>
      <c r="P125" s="29"/>
    </row>
    <row r="126" spans="1:16" x14ac:dyDescent="0.25">
      <c r="A126" s="21" t="s">
        <v>38</v>
      </c>
      <c r="B126" s="29"/>
      <c r="C126" s="264">
        <f>'Kops a'!C43:H43</f>
        <v>0</v>
      </c>
      <c r="D126" s="264"/>
      <c r="E126" s="264"/>
      <c r="F126" s="264"/>
      <c r="G126" s="264"/>
      <c r="H126" s="264"/>
      <c r="I126" s="29"/>
      <c r="J126" s="29"/>
      <c r="K126" s="29"/>
      <c r="L126" s="29"/>
      <c r="M126" s="29"/>
      <c r="N126" s="29"/>
      <c r="O126" s="29"/>
      <c r="P126" s="29"/>
    </row>
    <row r="127" spans="1:16" x14ac:dyDescent="0.25">
      <c r="A127" s="29"/>
      <c r="B127" s="29"/>
      <c r="C127" s="259" t="s">
        <v>15</v>
      </c>
      <c r="D127" s="259"/>
      <c r="E127" s="259"/>
      <c r="F127" s="259"/>
      <c r="G127" s="259"/>
      <c r="H127" s="259"/>
      <c r="I127" s="29"/>
      <c r="J127" s="29"/>
      <c r="K127" s="29"/>
      <c r="L127" s="29"/>
      <c r="M127" s="29"/>
      <c r="N127" s="29"/>
      <c r="O127" s="29"/>
      <c r="P127" s="29"/>
    </row>
    <row r="128" spans="1:16" x14ac:dyDescent="0.25">
      <c r="A128" s="29"/>
      <c r="B128" s="29"/>
      <c r="C128" s="29"/>
      <c r="D128" s="29"/>
      <c r="E128" s="29"/>
      <c r="F128" s="29"/>
      <c r="G128" s="29"/>
      <c r="H128" s="29"/>
      <c r="I128" s="29"/>
      <c r="J128" s="29"/>
      <c r="K128" s="29"/>
      <c r="L128" s="29"/>
      <c r="M128" s="29"/>
      <c r="N128" s="29"/>
      <c r="O128" s="29"/>
      <c r="P128" s="29"/>
    </row>
    <row r="129" spans="1:16" x14ac:dyDescent="0.25">
      <c r="A129" s="108" t="s">
        <v>55</v>
      </c>
      <c r="B129" s="109"/>
      <c r="C129" s="110">
        <f>'Kops a'!C46</f>
        <v>0</v>
      </c>
      <c r="D129" s="109"/>
      <c r="E129" s="29"/>
      <c r="F129" s="29"/>
      <c r="G129" s="29"/>
      <c r="H129" s="29"/>
      <c r="I129" s="29"/>
      <c r="J129" s="29"/>
      <c r="K129" s="29"/>
      <c r="L129" s="29"/>
      <c r="M129" s="29"/>
      <c r="N129" s="29"/>
      <c r="O129" s="29"/>
      <c r="P129" s="29"/>
    </row>
    <row r="130" spans="1:16" x14ac:dyDescent="0.25">
      <c r="A130" s="29"/>
      <c r="B130" s="29"/>
      <c r="C130" s="29"/>
      <c r="D130" s="29"/>
      <c r="E130" s="29"/>
      <c r="F130" s="29"/>
      <c r="G130" s="29"/>
      <c r="H130" s="29"/>
      <c r="I130" s="29"/>
      <c r="J130" s="29"/>
      <c r="K130" s="29"/>
      <c r="L130" s="29"/>
      <c r="M130" s="29"/>
      <c r="N130" s="29"/>
      <c r="O130" s="29"/>
      <c r="P130" s="29"/>
    </row>
  </sheetData>
  <mergeCells count="22">
    <mergeCell ref="C2:I2"/>
    <mergeCell ref="C3:I3"/>
    <mergeCell ref="D5:L5"/>
    <mergeCell ref="D6:L6"/>
    <mergeCell ref="D7:L7"/>
    <mergeCell ref="N9:O9"/>
    <mergeCell ref="A12:A13"/>
    <mergeCell ref="B12:B13"/>
    <mergeCell ref="C12:C13"/>
    <mergeCell ref="D12:D13"/>
    <mergeCell ref="E12:E13"/>
    <mergeCell ref="L12:P12"/>
    <mergeCell ref="C127:H127"/>
    <mergeCell ref="C4:I4"/>
    <mergeCell ref="F12:K12"/>
    <mergeCell ref="A9:F9"/>
    <mergeCell ref="J9:M9"/>
    <mergeCell ref="D8:L8"/>
    <mergeCell ref="A118:K118"/>
    <mergeCell ref="C121:H121"/>
    <mergeCell ref="C122:H122"/>
    <mergeCell ref="C126:H126"/>
  </mergeCells>
  <conditionalFormatting sqref="N9:O9 D5:L8 C126:H126 C121:H121">
    <cfRule type="cellIs" dxfId="107" priority="32" operator="equal">
      <formula>0</formula>
    </cfRule>
  </conditionalFormatting>
  <conditionalFormatting sqref="A9:F9">
    <cfRule type="containsText" dxfId="106" priority="30"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4:I4">
    <cfRule type="cellIs" dxfId="105" priority="29" operator="equal">
      <formula>0</formula>
    </cfRule>
  </conditionalFormatting>
  <conditionalFormatting sqref="O10">
    <cfRule type="cellIs" dxfId="104" priority="28" operator="equal">
      <formula>"20__. gada __. _________"</formula>
    </cfRule>
  </conditionalFormatting>
  <conditionalFormatting sqref="A118:K118">
    <cfRule type="containsText" dxfId="103" priority="27" operator="containsText" text="Tiešās izmaksas kopā, t. sk. darba devēja sociālais nodoklis __.__% ">
      <formula>NOT(ISERROR(SEARCH("Tiešās izmaksas kopā, t. sk. darba devēja sociālais nodoklis __.__% ",A118)))</formula>
    </cfRule>
  </conditionalFormatting>
  <conditionalFormatting sqref="L118:P118">
    <cfRule type="cellIs" dxfId="102" priority="22" operator="equal">
      <formula>0</formula>
    </cfRule>
  </conditionalFormatting>
  <conditionalFormatting sqref="C126:H126 C121:H121 D14:G117">
    <cfRule type="cellIs" dxfId="101" priority="10" operator="equal">
      <formula>0</formula>
    </cfRule>
  </conditionalFormatting>
  <conditionalFormatting sqref="P10">
    <cfRule type="cellIs" dxfId="100" priority="13" operator="equal">
      <formula>"20__. gada __. _________"</formula>
    </cfRule>
  </conditionalFormatting>
  <conditionalFormatting sqref="C129">
    <cfRule type="cellIs" dxfId="99" priority="8" operator="equal">
      <formula>0</formula>
    </cfRule>
  </conditionalFormatting>
  <conditionalFormatting sqref="D1">
    <cfRule type="cellIs" dxfId="98" priority="7" operator="equal">
      <formula>0</formula>
    </cfRule>
  </conditionalFormatting>
  <conditionalFormatting sqref="A117:B117 I117:J117">
    <cfRule type="cellIs" dxfId="97" priority="6" operator="equal">
      <formula>0</formula>
    </cfRule>
  </conditionalFormatting>
  <conditionalFormatting sqref="H117 K117:P117">
    <cfRule type="cellIs" dxfId="96" priority="5" operator="equal">
      <formula>0</formula>
    </cfRule>
  </conditionalFormatting>
  <conditionalFormatting sqref="C117">
    <cfRule type="cellIs" dxfId="95" priority="4" operator="equal">
      <formula>0</formula>
    </cfRule>
  </conditionalFormatting>
  <conditionalFormatting sqref="I14:J116 A14:B116">
    <cfRule type="cellIs" dxfId="94" priority="3" operator="equal">
      <formula>0</formula>
    </cfRule>
  </conditionalFormatting>
  <conditionalFormatting sqref="H14:H116 K14:P116">
    <cfRule type="cellIs" dxfId="93" priority="2" operator="equal">
      <formula>0</formula>
    </cfRule>
  </conditionalFormatting>
  <conditionalFormatting sqref="C14:C116">
    <cfRule type="cellIs" dxfId="92" priority="1" operator="equal">
      <formula>0</formula>
    </cfRule>
  </conditionalFormatting>
  <pageMargins left="0.7" right="0.7" top="0.75" bottom="0.75" header="0.3" footer="0.3"/>
  <pageSetup paperSize="9" scale="71" orientation="landscape" r:id="rId1"/>
  <rowBreaks count="2" manualBreakCount="2">
    <brk id="40" max="15" man="1"/>
    <brk id="75" max="16383"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12" operator="containsText" id="{EE428164-089A-404E-98DC-227888EB2467}">
            <xm:f>NOT(ISERROR(SEARCH("Tāme sastādīta ____. gada ___. ______________",A124)))</xm:f>
            <xm:f>"Tāme sastādīta ____. gada ___. ______________"</xm:f>
            <x14:dxf>
              <font>
                <color auto="1"/>
              </font>
              <fill>
                <patternFill>
                  <bgColor rgb="FFC6EFCE"/>
                </patternFill>
              </fill>
            </x14:dxf>
          </x14:cfRule>
          <xm:sqref>A124</xm:sqref>
        </x14:conditionalFormatting>
        <x14:conditionalFormatting xmlns:xm="http://schemas.microsoft.com/office/excel/2006/main">
          <x14:cfRule type="containsText" priority="11" operator="containsText" id="{879A8C95-2477-46CB-81ED-05AD5C15D29F}">
            <xm:f>NOT(ISERROR(SEARCH("Sertifikāta Nr. _________________________________",A129)))</xm:f>
            <xm:f>"Sertifikāta Nr. _________________________________"</xm:f>
            <x14:dxf>
              <font>
                <color auto="1"/>
              </font>
              <fill>
                <patternFill>
                  <bgColor rgb="FFC6EFCE"/>
                </patternFill>
              </fill>
            </x14:dxf>
          </x14:cfRule>
          <xm:sqref>A129</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Q114"/>
  <sheetViews>
    <sheetView view="pageBreakPreview" topLeftCell="A63" zoomScale="60" zoomScaleNormal="100" workbookViewId="0">
      <selection activeCell="A9" sqref="A9:G9"/>
    </sheetView>
  </sheetViews>
  <sheetFormatPr defaultRowHeight="11.25" x14ac:dyDescent="0.2"/>
  <cols>
    <col min="1" max="1" width="4.5703125" style="1" customWidth="1"/>
    <col min="2" max="2" width="5.28515625" style="1" customWidth="1"/>
    <col min="3" max="3" width="53.28515625" style="1" customWidth="1"/>
    <col min="4" max="4" width="5.85546875" style="1" customWidth="1"/>
    <col min="5" max="6" width="8.7109375" style="1" customWidth="1"/>
    <col min="7" max="7" width="5.42578125" style="1" customWidth="1"/>
    <col min="8" max="8" width="4.85546875" style="1" customWidth="1"/>
    <col min="9" max="11" width="6.7109375" style="1" customWidth="1"/>
    <col min="12" max="12" width="7" style="1" customWidth="1"/>
    <col min="13" max="16" width="7.7109375" style="1" customWidth="1"/>
    <col min="17" max="17" width="9" style="1" customWidth="1"/>
    <col min="18" max="16384" width="9.140625" style="1"/>
  </cols>
  <sheetData>
    <row r="1" spans="1:17" x14ac:dyDescent="0.2">
      <c r="A1" s="21"/>
      <c r="B1" s="21"/>
      <c r="C1" s="25" t="s">
        <v>39</v>
      </c>
      <c r="D1" s="50" t="str">
        <f>'Kops a'!A25</f>
        <v>10a</v>
      </c>
      <c r="E1" s="21"/>
      <c r="F1" s="21"/>
      <c r="G1" s="21"/>
      <c r="H1" s="21"/>
      <c r="I1" s="21"/>
      <c r="J1" s="21"/>
      <c r="K1" s="21"/>
      <c r="O1" s="24"/>
      <c r="P1" s="25"/>
      <c r="Q1" s="26"/>
    </row>
    <row r="2" spans="1:17" x14ac:dyDescent="0.2">
      <c r="A2" s="27"/>
      <c r="B2" s="27"/>
      <c r="C2" s="232" t="s">
        <v>359</v>
      </c>
      <c r="D2" s="232"/>
      <c r="E2" s="232"/>
      <c r="F2" s="232"/>
      <c r="G2" s="232"/>
      <c r="H2" s="232"/>
      <c r="I2" s="232"/>
      <c r="J2" s="232"/>
      <c r="K2" s="27"/>
    </row>
    <row r="3" spans="1:17" x14ac:dyDescent="0.2">
      <c r="A3" s="28"/>
      <c r="B3" s="28"/>
      <c r="C3" s="212" t="s">
        <v>18</v>
      </c>
      <c r="D3" s="212"/>
      <c r="E3" s="212"/>
      <c r="F3" s="212"/>
      <c r="G3" s="212"/>
      <c r="H3" s="212"/>
      <c r="I3" s="212"/>
      <c r="J3" s="212"/>
      <c r="K3" s="28"/>
    </row>
    <row r="4" spans="1:17" x14ac:dyDescent="0.2">
      <c r="A4" s="28"/>
      <c r="B4" s="28"/>
      <c r="C4" s="233" t="s">
        <v>53</v>
      </c>
      <c r="D4" s="233"/>
      <c r="E4" s="233"/>
      <c r="F4" s="233"/>
      <c r="G4" s="233"/>
      <c r="H4" s="233"/>
      <c r="I4" s="233"/>
      <c r="J4" s="233"/>
      <c r="K4" s="28"/>
    </row>
    <row r="5" spans="1:17" x14ac:dyDescent="0.2">
      <c r="A5" s="21"/>
      <c r="B5" s="21"/>
      <c r="C5" s="25" t="s">
        <v>5</v>
      </c>
      <c r="D5" s="246" t="str">
        <f>'Kops a'!D7</f>
        <v>Daudzdzīvokļu dzīvojamā māja</v>
      </c>
      <c r="E5" s="246"/>
      <c r="F5" s="246"/>
      <c r="G5" s="246"/>
      <c r="H5" s="246"/>
      <c r="I5" s="246"/>
      <c r="J5" s="246"/>
      <c r="K5" s="246"/>
      <c r="L5" s="246"/>
      <c r="M5" s="246"/>
      <c r="N5" s="15"/>
      <c r="O5" s="15"/>
      <c r="P5" s="15"/>
      <c r="Q5" s="15"/>
    </row>
    <row r="6" spans="1:17" x14ac:dyDescent="0.2">
      <c r="A6" s="21"/>
      <c r="B6" s="21"/>
      <c r="C6" s="25" t="s">
        <v>6</v>
      </c>
      <c r="D6" s="246" t="str">
        <f>'Kops a'!D8</f>
        <v>Daudzdzīvokļu dzīvojamās mājas vienkāršotās atjaunošanas apliecinājuma karte</v>
      </c>
      <c r="E6" s="246"/>
      <c r="F6" s="246"/>
      <c r="G6" s="246"/>
      <c r="H6" s="246"/>
      <c r="I6" s="246"/>
      <c r="J6" s="246"/>
      <c r="K6" s="246"/>
      <c r="L6" s="246"/>
      <c r="M6" s="246"/>
      <c r="N6" s="15"/>
      <c r="O6" s="15"/>
      <c r="P6" s="15"/>
      <c r="Q6" s="15"/>
    </row>
    <row r="7" spans="1:17" x14ac:dyDescent="0.2">
      <c r="A7" s="21"/>
      <c r="B7" s="21"/>
      <c r="C7" s="25" t="s">
        <v>7</v>
      </c>
      <c r="D7" s="246" t="str">
        <f>'Kops a'!D9</f>
        <v>Enkmaņa iela 1, Valmiera</v>
      </c>
      <c r="E7" s="246"/>
      <c r="F7" s="246"/>
      <c r="G7" s="246"/>
      <c r="H7" s="246"/>
      <c r="I7" s="246"/>
      <c r="J7" s="246"/>
      <c r="K7" s="246"/>
      <c r="L7" s="246"/>
      <c r="M7" s="246"/>
      <c r="N7" s="15"/>
      <c r="O7" s="15"/>
      <c r="P7" s="15"/>
      <c r="Q7" s="15"/>
    </row>
    <row r="8" spans="1:17" x14ac:dyDescent="0.2">
      <c r="A8" s="21"/>
      <c r="B8" s="21"/>
      <c r="C8" s="4" t="s">
        <v>21</v>
      </c>
      <c r="D8" s="246">
        <f>'Kops a'!D10</f>
        <v>0</v>
      </c>
      <c r="E8" s="246"/>
      <c r="F8" s="246"/>
      <c r="G8" s="246"/>
      <c r="H8" s="246"/>
      <c r="I8" s="246"/>
      <c r="J8" s="246"/>
      <c r="K8" s="246"/>
      <c r="L8" s="246"/>
      <c r="M8" s="246"/>
      <c r="N8" s="15"/>
      <c r="O8" s="15"/>
      <c r="P8" s="15"/>
      <c r="Q8" s="15"/>
    </row>
    <row r="9" spans="1:17" ht="11.25" customHeight="1" x14ac:dyDescent="0.2">
      <c r="A9" s="234" t="s">
        <v>629</v>
      </c>
      <c r="B9" s="234"/>
      <c r="C9" s="234"/>
      <c r="D9" s="234"/>
      <c r="E9" s="234"/>
      <c r="F9" s="234"/>
      <c r="G9" s="234"/>
      <c r="H9" s="29"/>
      <c r="I9" s="29"/>
      <c r="J9" s="29"/>
      <c r="K9" s="238" t="s">
        <v>40</v>
      </c>
      <c r="L9" s="238"/>
      <c r="M9" s="238"/>
      <c r="N9" s="238"/>
      <c r="O9" s="245">
        <f>Q102</f>
        <v>0</v>
      </c>
      <c r="P9" s="245"/>
      <c r="Q9" s="29"/>
    </row>
    <row r="10" spans="1:17" x14ac:dyDescent="0.2">
      <c r="A10" s="30"/>
      <c r="B10" s="31"/>
      <c r="C10" s="4"/>
      <c r="D10" s="21"/>
      <c r="E10" s="21"/>
      <c r="F10" s="21"/>
      <c r="G10" s="21"/>
      <c r="H10" s="21"/>
      <c r="I10" s="21"/>
      <c r="J10" s="21"/>
      <c r="K10" s="21"/>
      <c r="L10" s="21"/>
      <c r="M10" s="27"/>
      <c r="N10" s="27"/>
      <c r="P10" s="84"/>
      <c r="Q10" s="83" t="str">
        <f>A108</f>
        <v>Tāme sastādīta 20__. gada __. _________</v>
      </c>
    </row>
    <row r="11" spans="1:17" ht="12" thickBot="1" x14ac:dyDescent="0.25">
      <c r="A11" s="30"/>
      <c r="B11" s="31"/>
      <c r="C11" s="4"/>
      <c r="D11" s="21"/>
      <c r="E11" s="21"/>
      <c r="F11" s="21"/>
      <c r="G11" s="21"/>
      <c r="H11" s="21"/>
      <c r="I11" s="21"/>
      <c r="J11" s="21"/>
      <c r="K11" s="21"/>
      <c r="L11" s="21"/>
      <c r="M11" s="32"/>
      <c r="N11" s="32"/>
      <c r="O11" s="33"/>
      <c r="P11" s="24"/>
      <c r="Q11" s="21"/>
    </row>
    <row r="12" spans="1:17" x14ac:dyDescent="0.2">
      <c r="A12" s="190" t="s">
        <v>24</v>
      </c>
      <c r="B12" s="240" t="s">
        <v>41</v>
      </c>
      <c r="C12" s="236" t="s">
        <v>42</v>
      </c>
      <c r="D12" s="243" t="s">
        <v>43</v>
      </c>
      <c r="E12" s="227" t="s">
        <v>44</v>
      </c>
      <c r="F12" s="122"/>
      <c r="G12" s="235" t="s">
        <v>45</v>
      </c>
      <c r="H12" s="236"/>
      <c r="I12" s="236"/>
      <c r="J12" s="236"/>
      <c r="K12" s="236"/>
      <c r="L12" s="237"/>
      <c r="M12" s="235" t="s">
        <v>46</v>
      </c>
      <c r="N12" s="236"/>
      <c r="O12" s="236"/>
      <c r="P12" s="236"/>
      <c r="Q12" s="237"/>
    </row>
    <row r="13" spans="1:17" ht="126.75" customHeight="1" thickBot="1" x14ac:dyDescent="0.25">
      <c r="A13" s="239"/>
      <c r="B13" s="241"/>
      <c r="C13" s="242"/>
      <c r="D13" s="244"/>
      <c r="E13" s="228"/>
      <c r="F13" s="123"/>
      <c r="G13" s="34" t="s">
        <v>47</v>
      </c>
      <c r="H13" s="35" t="s">
        <v>48</v>
      </c>
      <c r="I13" s="35" t="s">
        <v>49</v>
      </c>
      <c r="J13" s="35" t="s">
        <v>50</v>
      </c>
      <c r="K13" s="35" t="s">
        <v>51</v>
      </c>
      <c r="L13" s="58" t="s">
        <v>52</v>
      </c>
      <c r="M13" s="34" t="s">
        <v>47</v>
      </c>
      <c r="N13" s="35" t="s">
        <v>49</v>
      </c>
      <c r="O13" s="35" t="s">
        <v>50</v>
      </c>
      <c r="P13" s="35" t="s">
        <v>51</v>
      </c>
      <c r="Q13" s="58" t="s">
        <v>52</v>
      </c>
    </row>
    <row r="14" spans="1:17" x14ac:dyDescent="0.2">
      <c r="A14" s="36"/>
      <c r="B14" s="95"/>
      <c r="C14" s="96" t="s">
        <v>359</v>
      </c>
      <c r="D14" s="23"/>
      <c r="E14" s="64"/>
      <c r="F14" s="124"/>
      <c r="G14" s="65"/>
      <c r="H14" s="62"/>
      <c r="I14" s="46">
        <f>ROUND(G14*H14,2)</f>
        <v>0</v>
      </c>
      <c r="J14" s="62"/>
      <c r="K14" s="62"/>
      <c r="L14" s="47">
        <f>SUM(I14:K14)</f>
        <v>0</v>
      </c>
      <c r="M14" s="48">
        <f>ROUND(E14*G14,2)</f>
        <v>0</v>
      </c>
      <c r="N14" s="46">
        <f>ROUND(I14*E14,2)</f>
        <v>0</v>
      </c>
      <c r="O14" s="46">
        <f>ROUND(J14*E14,2)</f>
        <v>0</v>
      </c>
      <c r="P14" s="46">
        <f>ROUND(K14*E14,2)</f>
        <v>0</v>
      </c>
      <c r="Q14" s="47">
        <f>SUM(N14:P14)</f>
        <v>0</v>
      </c>
    </row>
    <row r="15" spans="1:17" x14ac:dyDescent="0.2">
      <c r="A15" s="36"/>
      <c r="B15" s="95" t="s">
        <v>360</v>
      </c>
      <c r="C15" s="96" t="s">
        <v>361</v>
      </c>
      <c r="D15" s="23"/>
      <c r="E15" s="64"/>
      <c r="F15" s="124"/>
      <c r="G15" s="65"/>
      <c r="H15" s="62"/>
      <c r="I15" s="46">
        <f t="shared" ref="I15:I78" si="0">ROUND(G15*H15,2)</f>
        <v>0</v>
      </c>
      <c r="J15" s="62"/>
      <c r="K15" s="62"/>
      <c r="L15" s="47">
        <f t="shared" ref="L15:L78" si="1">SUM(I15:K15)</f>
        <v>0</v>
      </c>
      <c r="M15" s="48">
        <f t="shared" ref="M15:M78" si="2">ROUND(E15*G15,2)</f>
        <v>0</v>
      </c>
      <c r="N15" s="46">
        <f t="shared" ref="N15:N78" si="3">ROUND(I15*E15,2)</f>
        <v>0</v>
      </c>
      <c r="O15" s="46">
        <f t="shared" ref="O15:O78" si="4">ROUND(J15*E15,2)</f>
        <v>0</v>
      </c>
      <c r="P15" s="46">
        <f t="shared" ref="P15:P78" si="5">ROUND(K15*E15,2)</f>
        <v>0</v>
      </c>
      <c r="Q15" s="47">
        <f t="shared" ref="Q15:Q78" si="6">SUM(N15:P15)</f>
        <v>0</v>
      </c>
    </row>
    <row r="16" spans="1:17" ht="22.5" x14ac:dyDescent="0.2">
      <c r="A16" s="36">
        <v>1</v>
      </c>
      <c r="B16" s="107"/>
      <c r="C16" s="92" t="s">
        <v>362</v>
      </c>
      <c r="D16" s="23" t="s">
        <v>363</v>
      </c>
      <c r="E16" s="64">
        <v>268</v>
      </c>
      <c r="F16" s="126">
        <v>268</v>
      </c>
      <c r="G16" s="65"/>
      <c r="H16" s="62"/>
      <c r="I16" s="46">
        <f t="shared" si="0"/>
        <v>0</v>
      </c>
      <c r="J16" s="62"/>
      <c r="K16" s="62"/>
      <c r="L16" s="47">
        <f t="shared" si="1"/>
        <v>0</v>
      </c>
      <c r="M16" s="48">
        <f t="shared" si="2"/>
        <v>0</v>
      </c>
      <c r="N16" s="46">
        <f t="shared" si="3"/>
        <v>0</v>
      </c>
      <c r="O16" s="46">
        <f t="shared" si="4"/>
        <v>0</v>
      </c>
      <c r="P16" s="46">
        <f t="shared" si="5"/>
        <v>0</v>
      </c>
      <c r="Q16" s="47">
        <f t="shared" si="6"/>
        <v>0</v>
      </c>
    </row>
    <row r="17" spans="1:17" ht="24" customHeight="1" x14ac:dyDescent="0.2">
      <c r="A17" s="36">
        <v>2</v>
      </c>
      <c r="B17" s="107"/>
      <c r="C17" s="92" t="s">
        <v>579</v>
      </c>
      <c r="D17" s="23" t="s">
        <v>363</v>
      </c>
      <c r="E17" s="64">
        <v>1</v>
      </c>
      <c r="F17" s="126">
        <v>1</v>
      </c>
      <c r="G17" s="65"/>
      <c r="H17" s="62"/>
      <c r="I17" s="46">
        <f t="shared" si="0"/>
        <v>0</v>
      </c>
      <c r="J17" s="62"/>
      <c r="K17" s="62"/>
      <c r="L17" s="47">
        <f t="shared" si="1"/>
        <v>0</v>
      </c>
      <c r="M17" s="48">
        <f t="shared" si="2"/>
        <v>0</v>
      </c>
      <c r="N17" s="46">
        <f t="shared" si="3"/>
        <v>0</v>
      </c>
      <c r="O17" s="46">
        <f t="shared" si="4"/>
        <v>0</v>
      </c>
      <c r="P17" s="46">
        <f t="shared" si="5"/>
        <v>0</v>
      </c>
      <c r="Q17" s="47">
        <f t="shared" si="6"/>
        <v>0</v>
      </c>
    </row>
    <row r="18" spans="1:17" ht="22.5" x14ac:dyDescent="0.2">
      <c r="A18" s="36">
        <v>3</v>
      </c>
      <c r="B18" s="107"/>
      <c r="C18" s="92" t="s">
        <v>364</v>
      </c>
      <c r="D18" s="23" t="s">
        <v>363</v>
      </c>
      <c r="E18" s="64">
        <v>98</v>
      </c>
      <c r="F18" s="126">
        <v>98</v>
      </c>
      <c r="G18" s="65"/>
      <c r="H18" s="62"/>
      <c r="I18" s="46">
        <f t="shared" si="0"/>
        <v>0</v>
      </c>
      <c r="J18" s="62"/>
      <c r="K18" s="62"/>
      <c r="L18" s="47">
        <f t="shared" si="1"/>
        <v>0</v>
      </c>
      <c r="M18" s="48">
        <f t="shared" si="2"/>
        <v>0</v>
      </c>
      <c r="N18" s="46">
        <f t="shared" si="3"/>
        <v>0</v>
      </c>
      <c r="O18" s="46">
        <f t="shared" si="4"/>
        <v>0</v>
      </c>
      <c r="P18" s="46">
        <f t="shared" si="5"/>
        <v>0</v>
      </c>
      <c r="Q18" s="47">
        <f t="shared" si="6"/>
        <v>0</v>
      </c>
    </row>
    <row r="19" spans="1:17" ht="22.5" x14ac:dyDescent="0.2">
      <c r="A19" s="36">
        <v>4</v>
      </c>
      <c r="B19" s="107"/>
      <c r="C19" s="92" t="s">
        <v>580</v>
      </c>
      <c r="D19" s="23" t="s">
        <v>363</v>
      </c>
      <c r="E19" s="64">
        <v>37</v>
      </c>
      <c r="F19" s="126">
        <v>37</v>
      </c>
      <c r="G19" s="65"/>
      <c r="H19" s="62"/>
      <c r="I19" s="46">
        <f t="shared" si="0"/>
        <v>0</v>
      </c>
      <c r="J19" s="62"/>
      <c r="K19" s="62"/>
      <c r="L19" s="47">
        <f t="shared" si="1"/>
        <v>0</v>
      </c>
      <c r="M19" s="48">
        <f t="shared" si="2"/>
        <v>0</v>
      </c>
      <c r="N19" s="46">
        <f t="shared" si="3"/>
        <v>0</v>
      </c>
      <c r="O19" s="46">
        <f t="shared" si="4"/>
        <v>0</v>
      </c>
      <c r="P19" s="46">
        <f t="shared" si="5"/>
        <v>0</v>
      </c>
      <c r="Q19" s="47">
        <f t="shared" si="6"/>
        <v>0</v>
      </c>
    </row>
    <row r="20" spans="1:17" ht="22.5" x14ac:dyDescent="0.2">
      <c r="A20" s="36">
        <v>5</v>
      </c>
      <c r="B20" s="107"/>
      <c r="C20" s="92" t="s">
        <v>365</v>
      </c>
      <c r="D20" s="23" t="s">
        <v>363</v>
      </c>
      <c r="E20" s="64">
        <v>81</v>
      </c>
      <c r="F20" s="126">
        <v>81</v>
      </c>
      <c r="G20" s="65"/>
      <c r="H20" s="62"/>
      <c r="I20" s="46">
        <f t="shared" si="0"/>
        <v>0</v>
      </c>
      <c r="J20" s="62"/>
      <c r="K20" s="62"/>
      <c r="L20" s="47">
        <f t="shared" si="1"/>
        <v>0</v>
      </c>
      <c r="M20" s="48">
        <f t="shared" si="2"/>
        <v>0</v>
      </c>
      <c r="N20" s="46">
        <f t="shared" si="3"/>
        <v>0</v>
      </c>
      <c r="O20" s="46">
        <f t="shared" si="4"/>
        <v>0</v>
      </c>
      <c r="P20" s="46">
        <f t="shared" si="5"/>
        <v>0</v>
      </c>
      <c r="Q20" s="47">
        <f t="shared" si="6"/>
        <v>0</v>
      </c>
    </row>
    <row r="21" spans="1:17" ht="22.5" x14ac:dyDescent="0.2">
      <c r="A21" s="36">
        <v>6</v>
      </c>
      <c r="B21" s="107"/>
      <c r="C21" s="92" t="s">
        <v>580</v>
      </c>
      <c r="D21" s="23" t="s">
        <v>363</v>
      </c>
      <c r="E21" s="64">
        <v>28</v>
      </c>
      <c r="F21" s="126">
        <v>28</v>
      </c>
      <c r="G21" s="65"/>
      <c r="H21" s="62"/>
      <c r="I21" s="46">
        <f t="shared" si="0"/>
        <v>0</v>
      </c>
      <c r="J21" s="62"/>
      <c r="K21" s="62"/>
      <c r="L21" s="47">
        <f t="shared" si="1"/>
        <v>0</v>
      </c>
      <c r="M21" s="48">
        <f t="shared" si="2"/>
        <v>0</v>
      </c>
      <c r="N21" s="46">
        <f t="shared" si="3"/>
        <v>0</v>
      </c>
      <c r="O21" s="46">
        <f t="shared" si="4"/>
        <v>0</v>
      </c>
      <c r="P21" s="46">
        <f t="shared" si="5"/>
        <v>0</v>
      </c>
      <c r="Q21" s="47">
        <f t="shared" si="6"/>
        <v>0</v>
      </c>
    </row>
    <row r="22" spans="1:17" ht="15.75" x14ac:dyDescent="0.2">
      <c r="A22" s="36">
        <v>7</v>
      </c>
      <c r="B22" s="107"/>
      <c r="C22" s="92" t="s">
        <v>581</v>
      </c>
      <c r="D22" s="23" t="s">
        <v>363</v>
      </c>
      <c r="E22" s="64">
        <v>47</v>
      </c>
      <c r="F22" s="126">
        <v>47</v>
      </c>
      <c r="G22" s="65"/>
      <c r="H22" s="62"/>
      <c r="I22" s="46">
        <f t="shared" si="0"/>
        <v>0</v>
      </c>
      <c r="J22" s="62"/>
      <c r="K22" s="62"/>
      <c r="L22" s="47">
        <f t="shared" si="1"/>
        <v>0</v>
      </c>
      <c r="M22" s="48">
        <f t="shared" si="2"/>
        <v>0</v>
      </c>
      <c r="N22" s="46">
        <f t="shared" si="3"/>
        <v>0</v>
      </c>
      <c r="O22" s="46">
        <f t="shared" si="4"/>
        <v>0</v>
      </c>
      <c r="P22" s="46">
        <f t="shared" si="5"/>
        <v>0</v>
      </c>
      <c r="Q22" s="47">
        <f t="shared" si="6"/>
        <v>0</v>
      </c>
    </row>
    <row r="23" spans="1:17" ht="15.75" x14ac:dyDescent="0.2">
      <c r="A23" s="36">
        <v>8</v>
      </c>
      <c r="B23" s="107"/>
      <c r="C23" s="92" t="s">
        <v>582</v>
      </c>
      <c r="D23" s="23" t="s">
        <v>363</v>
      </c>
      <c r="E23" s="64">
        <v>29</v>
      </c>
      <c r="F23" s="126">
        <v>29</v>
      </c>
      <c r="G23" s="65"/>
      <c r="H23" s="62"/>
      <c r="I23" s="46">
        <f t="shared" si="0"/>
        <v>0</v>
      </c>
      <c r="J23" s="62"/>
      <c r="K23" s="62"/>
      <c r="L23" s="47">
        <f t="shared" si="1"/>
        <v>0</v>
      </c>
      <c r="M23" s="48">
        <f t="shared" si="2"/>
        <v>0</v>
      </c>
      <c r="N23" s="46">
        <f t="shared" si="3"/>
        <v>0</v>
      </c>
      <c r="O23" s="46">
        <f t="shared" si="4"/>
        <v>0</v>
      </c>
      <c r="P23" s="46">
        <f t="shared" si="5"/>
        <v>0</v>
      </c>
      <c r="Q23" s="47">
        <f t="shared" si="6"/>
        <v>0</v>
      </c>
    </row>
    <row r="24" spans="1:17" ht="22.5" x14ac:dyDescent="0.2">
      <c r="A24" s="36">
        <v>9</v>
      </c>
      <c r="B24" s="107"/>
      <c r="C24" s="92" t="s">
        <v>366</v>
      </c>
      <c r="D24" s="23" t="s">
        <v>363</v>
      </c>
      <c r="E24" s="64">
        <v>52</v>
      </c>
      <c r="F24" s="126">
        <v>52</v>
      </c>
      <c r="G24" s="65"/>
      <c r="H24" s="62"/>
      <c r="I24" s="46">
        <f t="shared" si="0"/>
        <v>0</v>
      </c>
      <c r="J24" s="62"/>
      <c r="K24" s="62"/>
      <c r="L24" s="47">
        <f t="shared" si="1"/>
        <v>0</v>
      </c>
      <c r="M24" s="48">
        <f t="shared" si="2"/>
        <v>0</v>
      </c>
      <c r="N24" s="46">
        <f t="shared" si="3"/>
        <v>0</v>
      </c>
      <c r="O24" s="46">
        <f t="shared" si="4"/>
        <v>0</v>
      </c>
      <c r="P24" s="46">
        <f t="shared" si="5"/>
        <v>0</v>
      </c>
      <c r="Q24" s="47">
        <f t="shared" si="6"/>
        <v>0</v>
      </c>
    </row>
    <row r="25" spans="1:17" ht="22.5" x14ac:dyDescent="0.2">
      <c r="A25" s="36">
        <v>10</v>
      </c>
      <c r="B25" s="107"/>
      <c r="C25" s="92" t="s">
        <v>583</v>
      </c>
      <c r="D25" s="23" t="s">
        <v>363</v>
      </c>
      <c r="E25" s="64">
        <v>22</v>
      </c>
      <c r="F25" s="126">
        <v>22</v>
      </c>
      <c r="G25" s="65"/>
      <c r="H25" s="62"/>
      <c r="I25" s="46">
        <f t="shared" si="0"/>
        <v>0</v>
      </c>
      <c r="J25" s="62"/>
      <c r="K25" s="62"/>
      <c r="L25" s="47">
        <f t="shared" si="1"/>
        <v>0</v>
      </c>
      <c r="M25" s="48">
        <f t="shared" si="2"/>
        <v>0</v>
      </c>
      <c r="N25" s="46">
        <f t="shared" si="3"/>
        <v>0</v>
      </c>
      <c r="O25" s="46">
        <f t="shared" si="4"/>
        <v>0</v>
      </c>
      <c r="P25" s="46">
        <f t="shared" si="5"/>
        <v>0</v>
      </c>
      <c r="Q25" s="47">
        <f t="shared" si="6"/>
        <v>0</v>
      </c>
    </row>
    <row r="26" spans="1:17" ht="22.5" x14ac:dyDescent="0.2">
      <c r="A26" s="36">
        <v>11</v>
      </c>
      <c r="B26" s="107"/>
      <c r="C26" s="92" t="s">
        <v>367</v>
      </c>
      <c r="D26" s="23" t="s">
        <v>363</v>
      </c>
      <c r="E26" s="64">
        <v>0.5</v>
      </c>
      <c r="F26" s="126">
        <v>0.5</v>
      </c>
      <c r="G26" s="65"/>
      <c r="H26" s="62"/>
      <c r="I26" s="46">
        <f t="shared" si="0"/>
        <v>0</v>
      </c>
      <c r="J26" s="62"/>
      <c r="K26" s="62"/>
      <c r="L26" s="47">
        <f t="shared" si="1"/>
        <v>0</v>
      </c>
      <c r="M26" s="48">
        <f t="shared" si="2"/>
        <v>0</v>
      </c>
      <c r="N26" s="46">
        <f t="shared" si="3"/>
        <v>0</v>
      </c>
      <c r="O26" s="46">
        <f t="shared" si="4"/>
        <v>0</v>
      </c>
      <c r="P26" s="46">
        <f t="shared" si="5"/>
        <v>0</v>
      </c>
      <c r="Q26" s="47">
        <f t="shared" si="6"/>
        <v>0</v>
      </c>
    </row>
    <row r="27" spans="1:17" ht="22.5" x14ac:dyDescent="0.2">
      <c r="A27" s="36">
        <v>12</v>
      </c>
      <c r="B27" s="107"/>
      <c r="C27" s="92" t="s">
        <v>580</v>
      </c>
      <c r="D27" s="23" t="s">
        <v>363</v>
      </c>
      <c r="E27" s="64">
        <v>0.5</v>
      </c>
      <c r="F27" s="126">
        <v>0.5</v>
      </c>
      <c r="G27" s="65"/>
      <c r="H27" s="62"/>
      <c r="I27" s="46">
        <f t="shared" si="0"/>
        <v>0</v>
      </c>
      <c r="J27" s="62"/>
      <c r="K27" s="62"/>
      <c r="L27" s="47">
        <f t="shared" si="1"/>
        <v>0</v>
      </c>
      <c r="M27" s="48">
        <f t="shared" si="2"/>
        <v>0</v>
      </c>
      <c r="N27" s="46">
        <f t="shared" si="3"/>
        <v>0</v>
      </c>
      <c r="O27" s="46">
        <f t="shared" si="4"/>
        <v>0</v>
      </c>
      <c r="P27" s="46">
        <f t="shared" si="5"/>
        <v>0</v>
      </c>
      <c r="Q27" s="47">
        <f t="shared" si="6"/>
        <v>0</v>
      </c>
    </row>
    <row r="28" spans="1:17" ht="22.5" x14ac:dyDescent="0.2">
      <c r="A28" s="36">
        <v>13</v>
      </c>
      <c r="B28" s="107"/>
      <c r="C28" s="92" t="s">
        <v>368</v>
      </c>
      <c r="D28" s="23" t="s">
        <v>363</v>
      </c>
      <c r="E28" s="64">
        <v>27</v>
      </c>
      <c r="F28" s="126">
        <v>27</v>
      </c>
      <c r="G28" s="65"/>
      <c r="H28" s="62"/>
      <c r="I28" s="46">
        <f t="shared" si="0"/>
        <v>0</v>
      </c>
      <c r="J28" s="62"/>
      <c r="K28" s="62"/>
      <c r="L28" s="47">
        <f t="shared" si="1"/>
        <v>0</v>
      </c>
      <c r="M28" s="48">
        <f t="shared" si="2"/>
        <v>0</v>
      </c>
      <c r="N28" s="46">
        <f t="shared" si="3"/>
        <v>0</v>
      </c>
      <c r="O28" s="46">
        <f t="shared" si="4"/>
        <v>0</v>
      </c>
      <c r="P28" s="46">
        <f t="shared" si="5"/>
        <v>0</v>
      </c>
      <c r="Q28" s="47">
        <f t="shared" si="6"/>
        <v>0</v>
      </c>
    </row>
    <row r="29" spans="1:17" ht="22.5" x14ac:dyDescent="0.2">
      <c r="A29" s="36">
        <v>14</v>
      </c>
      <c r="B29" s="107"/>
      <c r="C29" s="92" t="s">
        <v>580</v>
      </c>
      <c r="D29" s="23" t="s">
        <v>363</v>
      </c>
      <c r="E29" s="64">
        <v>27</v>
      </c>
      <c r="F29" s="126">
        <v>27</v>
      </c>
      <c r="G29" s="65"/>
      <c r="H29" s="62"/>
      <c r="I29" s="46">
        <f t="shared" si="0"/>
        <v>0</v>
      </c>
      <c r="J29" s="62"/>
      <c r="K29" s="62"/>
      <c r="L29" s="47">
        <f t="shared" si="1"/>
        <v>0</v>
      </c>
      <c r="M29" s="48">
        <f t="shared" si="2"/>
        <v>0</v>
      </c>
      <c r="N29" s="46">
        <f t="shared" si="3"/>
        <v>0</v>
      </c>
      <c r="O29" s="46">
        <f t="shared" si="4"/>
        <v>0</v>
      </c>
      <c r="P29" s="46">
        <f t="shared" si="5"/>
        <v>0</v>
      </c>
      <c r="Q29" s="47">
        <f t="shared" si="6"/>
        <v>0</v>
      </c>
    </row>
    <row r="30" spans="1:17" ht="22.5" x14ac:dyDescent="0.2">
      <c r="A30" s="36">
        <v>15</v>
      </c>
      <c r="B30" s="107"/>
      <c r="C30" s="92" t="s">
        <v>369</v>
      </c>
      <c r="D30" s="23" t="s">
        <v>363</v>
      </c>
      <c r="E30" s="64">
        <v>2</v>
      </c>
      <c r="F30" s="126">
        <v>2</v>
      </c>
      <c r="G30" s="65"/>
      <c r="H30" s="62"/>
      <c r="I30" s="46">
        <f t="shared" si="0"/>
        <v>0</v>
      </c>
      <c r="J30" s="62"/>
      <c r="K30" s="62"/>
      <c r="L30" s="47">
        <f t="shared" si="1"/>
        <v>0</v>
      </c>
      <c r="M30" s="48">
        <f t="shared" si="2"/>
        <v>0</v>
      </c>
      <c r="N30" s="46">
        <f t="shared" si="3"/>
        <v>0</v>
      </c>
      <c r="O30" s="46">
        <f t="shared" si="4"/>
        <v>0</v>
      </c>
      <c r="P30" s="46">
        <f t="shared" si="5"/>
        <v>0</v>
      </c>
      <c r="Q30" s="47">
        <f t="shared" si="6"/>
        <v>0</v>
      </c>
    </row>
    <row r="31" spans="1:17" ht="22.5" x14ac:dyDescent="0.2">
      <c r="A31" s="36">
        <v>16</v>
      </c>
      <c r="B31" s="107"/>
      <c r="C31" s="92" t="s">
        <v>580</v>
      </c>
      <c r="D31" s="23" t="s">
        <v>363</v>
      </c>
      <c r="E31" s="64">
        <v>2</v>
      </c>
      <c r="F31" s="126">
        <v>2</v>
      </c>
      <c r="G31" s="65"/>
      <c r="H31" s="62"/>
      <c r="I31" s="46">
        <f t="shared" si="0"/>
        <v>0</v>
      </c>
      <c r="J31" s="62"/>
      <c r="K31" s="62"/>
      <c r="L31" s="47">
        <f t="shared" si="1"/>
        <v>0</v>
      </c>
      <c r="M31" s="48">
        <f t="shared" si="2"/>
        <v>0</v>
      </c>
      <c r="N31" s="46">
        <f t="shared" si="3"/>
        <v>0</v>
      </c>
      <c r="O31" s="46">
        <f t="shared" si="4"/>
        <v>0</v>
      </c>
      <c r="P31" s="46">
        <f t="shared" si="5"/>
        <v>0</v>
      </c>
      <c r="Q31" s="47">
        <f t="shared" si="6"/>
        <v>0</v>
      </c>
    </row>
    <row r="32" spans="1:17" ht="22.5" x14ac:dyDescent="0.2">
      <c r="A32" s="36">
        <v>17</v>
      </c>
      <c r="B32" s="107"/>
      <c r="C32" s="92" t="s">
        <v>370</v>
      </c>
      <c r="D32" s="23" t="s">
        <v>72</v>
      </c>
      <c r="E32" s="64">
        <v>2</v>
      </c>
      <c r="F32" s="126">
        <v>2</v>
      </c>
      <c r="G32" s="65"/>
      <c r="H32" s="62"/>
      <c r="I32" s="46">
        <f t="shared" si="0"/>
        <v>0</v>
      </c>
      <c r="J32" s="62"/>
      <c r="K32" s="62"/>
      <c r="L32" s="47">
        <f t="shared" si="1"/>
        <v>0</v>
      </c>
      <c r="M32" s="48">
        <f t="shared" si="2"/>
        <v>0</v>
      </c>
      <c r="N32" s="46">
        <f t="shared" si="3"/>
        <v>0</v>
      </c>
      <c r="O32" s="46">
        <f t="shared" si="4"/>
        <v>0</v>
      </c>
      <c r="P32" s="46">
        <f t="shared" si="5"/>
        <v>0</v>
      </c>
      <c r="Q32" s="47">
        <f t="shared" si="6"/>
        <v>0</v>
      </c>
    </row>
    <row r="33" spans="1:17" ht="22.5" x14ac:dyDescent="0.2">
      <c r="A33" s="36">
        <v>18</v>
      </c>
      <c r="B33" s="107"/>
      <c r="C33" s="92" t="s">
        <v>371</v>
      </c>
      <c r="D33" s="23" t="s">
        <v>72</v>
      </c>
      <c r="E33" s="64">
        <v>19</v>
      </c>
      <c r="F33" s="126">
        <v>19</v>
      </c>
      <c r="G33" s="65"/>
      <c r="H33" s="62"/>
      <c r="I33" s="46">
        <f t="shared" si="0"/>
        <v>0</v>
      </c>
      <c r="J33" s="62"/>
      <c r="K33" s="62"/>
      <c r="L33" s="47">
        <f t="shared" si="1"/>
        <v>0</v>
      </c>
      <c r="M33" s="48">
        <f t="shared" si="2"/>
        <v>0</v>
      </c>
      <c r="N33" s="46">
        <f t="shared" si="3"/>
        <v>0</v>
      </c>
      <c r="O33" s="46">
        <f t="shared" si="4"/>
        <v>0</v>
      </c>
      <c r="P33" s="46">
        <f t="shared" si="5"/>
        <v>0</v>
      </c>
      <c r="Q33" s="47">
        <f t="shared" si="6"/>
        <v>0</v>
      </c>
    </row>
    <row r="34" spans="1:17" ht="22.5" x14ac:dyDescent="0.2">
      <c r="A34" s="36">
        <v>19</v>
      </c>
      <c r="B34" s="107"/>
      <c r="C34" s="92" t="s">
        <v>372</v>
      </c>
      <c r="D34" s="23" t="s">
        <v>72</v>
      </c>
      <c r="E34" s="64">
        <v>4</v>
      </c>
      <c r="F34" s="126">
        <v>4</v>
      </c>
      <c r="G34" s="65"/>
      <c r="H34" s="62"/>
      <c r="I34" s="46">
        <f t="shared" si="0"/>
        <v>0</v>
      </c>
      <c r="J34" s="62"/>
      <c r="K34" s="62"/>
      <c r="L34" s="47">
        <f t="shared" si="1"/>
        <v>0</v>
      </c>
      <c r="M34" s="48">
        <f t="shared" si="2"/>
        <v>0</v>
      </c>
      <c r="N34" s="46">
        <f t="shared" si="3"/>
        <v>0</v>
      </c>
      <c r="O34" s="46">
        <f t="shared" si="4"/>
        <v>0</v>
      </c>
      <c r="P34" s="46">
        <f t="shared" si="5"/>
        <v>0</v>
      </c>
      <c r="Q34" s="47">
        <f t="shared" si="6"/>
        <v>0</v>
      </c>
    </row>
    <row r="35" spans="1:17" ht="22.5" x14ac:dyDescent="0.2">
      <c r="A35" s="36">
        <v>20</v>
      </c>
      <c r="B35" s="107"/>
      <c r="C35" s="92" t="s">
        <v>373</v>
      </c>
      <c r="D35" s="23" t="s">
        <v>72</v>
      </c>
      <c r="E35" s="64">
        <v>4</v>
      </c>
      <c r="F35" s="126">
        <v>4</v>
      </c>
      <c r="G35" s="65"/>
      <c r="H35" s="62"/>
      <c r="I35" s="46">
        <f t="shared" si="0"/>
        <v>0</v>
      </c>
      <c r="J35" s="62"/>
      <c r="K35" s="62"/>
      <c r="L35" s="47">
        <f t="shared" si="1"/>
        <v>0</v>
      </c>
      <c r="M35" s="48">
        <f t="shared" si="2"/>
        <v>0</v>
      </c>
      <c r="N35" s="46">
        <f t="shared" si="3"/>
        <v>0</v>
      </c>
      <c r="O35" s="46">
        <f t="shared" si="4"/>
        <v>0</v>
      </c>
      <c r="P35" s="46">
        <f t="shared" si="5"/>
        <v>0</v>
      </c>
      <c r="Q35" s="47">
        <f t="shared" si="6"/>
        <v>0</v>
      </c>
    </row>
    <row r="36" spans="1:17" ht="22.5" x14ac:dyDescent="0.2">
      <c r="A36" s="36">
        <v>21</v>
      </c>
      <c r="B36" s="107"/>
      <c r="C36" s="92" t="s">
        <v>374</v>
      </c>
      <c r="D36" s="23" t="s">
        <v>72</v>
      </c>
      <c r="E36" s="64">
        <v>2</v>
      </c>
      <c r="F36" s="126">
        <v>2</v>
      </c>
      <c r="G36" s="65"/>
      <c r="H36" s="62"/>
      <c r="I36" s="46">
        <f t="shared" si="0"/>
        <v>0</v>
      </c>
      <c r="J36" s="62"/>
      <c r="K36" s="62"/>
      <c r="L36" s="47">
        <f t="shared" si="1"/>
        <v>0</v>
      </c>
      <c r="M36" s="48">
        <f t="shared" si="2"/>
        <v>0</v>
      </c>
      <c r="N36" s="46">
        <f t="shared" si="3"/>
        <v>0</v>
      </c>
      <c r="O36" s="46">
        <f t="shared" si="4"/>
        <v>0</v>
      </c>
      <c r="P36" s="46">
        <f t="shared" si="5"/>
        <v>0</v>
      </c>
      <c r="Q36" s="47">
        <f t="shared" si="6"/>
        <v>0</v>
      </c>
    </row>
    <row r="37" spans="1:17" ht="22.5" x14ac:dyDescent="0.2">
      <c r="A37" s="36">
        <v>22</v>
      </c>
      <c r="B37" s="107"/>
      <c r="C37" s="92" t="s">
        <v>375</v>
      </c>
      <c r="D37" s="23" t="s">
        <v>72</v>
      </c>
      <c r="E37" s="64">
        <v>2</v>
      </c>
      <c r="F37" s="126">
        <v>2</v>
      </c>
      <c r="G37" s="65"/>
      <c r="H37" s="62"/>
      <c r="I37" s="46">
        <f t="shared" si="0"/>
        <v>0</v>
      </c>
      <c r="J37" s="62"/>
      <c r="K37" s="62"/>
      <c r="L37" s="47">
        <f t="shared" si="1"/>
        <v>0</v>
      </c>
      <c r="M37" s="48">
        <f t="shared" si="2"/>
        <v>0</v>
      </c>
      <c r="N37" s="46">
        <f t="shared" si="3"/>
        <v>0</v>
      </c>
      <c r="O37" s="46">
        <f t="shared" si="4"/>
        <v>0</v>
      </c>
      <c r="P37" s="46">
        <f t="shared" si="5"/>
        <v>0</v>
      </c>
      <c r="Q37" s="47">
        <f t="shared" si="6"/>
        <v>0</v>
      </c>
    </row>
    <row r="38" spans="1:17" ht="22.5" x14ac:dyDescent="0.2">
      <c r="A38" s="36">
        <v>23</v>
      </c>
      <c r="B38" s="107"/>
      <c r="C38" s="92" t="s">
        <v>376</v>
      </c>
      <c r="D38" s="23" t="s">
        <v>72</v>
      </c>
      <c r="E38" s="64">
        <v>11</v>
      </c>
      <c r="F38" s="126">
        <v>11</v>
      </c>
      <c r="G38" s="65"/>
      <c r="H38" s="62"/>
      <c r="I38" s="46">
        <f t="shared" si="0"/>
        <v>0</v>
      </c>
      <c r="J38" s="62"/>
      <c r="K38" s="62"/>
      <c r="L38" s="47">
        <f t="shared" si="1"/>
        <v>0</v>
      </c>
      <c r="M38" s="48">
        <f t="shared" si="2"/>
        <v>0</v>
      </c>
      <c r="N38" s="46">
        <f t="shared" si="3"/>
        <v>0</v>
      </c>
      <c r="O38" s="46">
        <f t="shared" si="4"/>
        <v>0</v>
      </c>
      <c r="P38" s="46">
        <f t="shared" si="5"/>
        <v>0</v>
      </c>
      <c r="Q38" s="47">
        <f t="shared" si="6"/>
        <v>0</v>
      </c>
    </row>
    <row r="39" spans="1:17" ht="22.5" x14ac:dyDescent="0.2">
      <c r="A39" s="36">
        <v>24</v>
      </c>
      <c r="B39" s="107"/>
      <c r="C39" s="92" t="s">
        <v>377</v>
      </c>
      <c r="D39" s="23" t="s">
        <v>72</v>
      </c>
      <c r="E39" s="64">
        <v>3</v>
      </c>
      <c r="F39" s="126">
        <v>3</v>
      </c>
      <c r="G39" s="65"/>
      <c r="H39" s="62"/>
      <c r="I39" s="46">
        <f t="shared" si="0"/>
        <v>0</v>
      </c>
      <c r="J39" s="62"/>
      <c r="K39" s="62"/>
      <c r="L39" s="47">
        <f t="shared" si="1"/>
        <v>0</v>
      </c>
      <c r="M39" s="48">
        <f t="shared" si="2"/>
        <v>0</v>
      </c>
      <c r="N39" s="46">
        <f t="shared" si="3"/>
        <v>0</v>
      </c>
      <c r="O39" s="46">
        <f t="shared" si="4"/>
        <v>0</v>
      </c>
      <c r="P39" s="46">
        <f t="shared" si="5"/>
        <v>0</v>
      </c>
      <c r="Q39" s="47">
        <f t="shared" si="6"/>
        <v>0</v>
      </c>
    </row>
    <row r="40" spans="1:17" ht="15.75" x14ac:dyDescent="0.2">
      <c r="A40" s="36">
        <v>25</v>
      </c>
      <c r="B40" s="107"/>
      <c r="C40" s="92" t="s">
        <v>378</v>
      </c>
      <c r="D40" s="23" t="s">
        <v>72</v>
      </c>
      <c r="E40" s="64">
        <v>30</v>
      </c>
      <c r="F40" s="126">
        <v>30</v>
      </c>
      <c r="G40" s="65"/>
      <c r="H40" s="62"/>
      <c r="I40" s="46">
        <f t="shared" si="0"/>
        <v>0</v>
      </c>
      <c r="J40" s="62"/>
      <c r="K40" s="62"/>
      <c r="L40" s="47">
        <f t="shared" si="1"/>
        <v>0</v>
      </c>
      <c r="M40" s="48">
        <f t="shared" si="2"/>
        <v>0</v>
      </c>
      <c r="N40" s="46">
        <f t="shared" si="3"/>
        <v>0</v>
      </c>
      <c r="O40" s="46">
        <f t="shared" si="4"/>
        <v>0</v>
      </c>
      <c r="P40" s="46">
        <f t="shared" si="5"/>
        <v>0</v>
      </c>
      <c r="Q40" s="47">
        <f t="shared" si="6"/>
        <v>0</v>
      </c>
    </row>
    <row r="41" spans="1:17" ht="15.75" x14ac:dyDescent="0.2">
      <c r="A41" s="36">
        <v>26</v>
      </c>
      <c r="B41" s="107"/>
      <c r="C41" s="92" t="s">
        <v>379</v>
      </c>
      <c r="D41" s="23" t="s">
        <v>72</v>
      </c>
      <c r="E41" s="64">
        <v>24</v>
      </c>
      <c r="F41" s="126">
        <v>24</v>
      </c>
      <c r="G41" s="65"/>
      <c r="H41" s="62"/>
      <c r="I41" s="46">
        <f t="shared" si="0"/>
        <v>0</v>
      </c>
      <c r="J41" s="62"/>
      <c r="K41" s="62"/>
      <c r="L41" s="47">
        <f t="shared" si="1"/>
        <v>0</v>
      </c>
      <c r="M41" s="48">
        <f t="shared" si="2"/>
        <v>0</v>
      </c>
      <c r="N41" s="46">
        <f t="shared" si="3"/>
        <v>0</v>
      </c>
      <c r="O41" s="46">
        <f t="shared" si="4"/>
        <v>0</v>
      </c>
      <c r="P41" s="46">
        <f t="shared" si="5"/>
        <v>0</v>
      </c>
      <c r="Q41" s="47">
        <f t="shared" si="6"/>
        <v>0</v>
      </c>
    </row>
    <row r="42" spans="1:17" ht="15.75" x14ac:dyDescent="0.2">
      <c r="A42" s="36">
        <v>27</v>
      </c>
      <c r="B42" s="107"/>
      <c r="C42" s="92" t="s">
        <v>380</v>
      </c>
      <c r="D42" s="23" t="s">
        <v>72</v>
      </c>
      <c r="E42" s="64">
        <v>12</v>
      </c>
      <c r="F42" s="126">
        <v>12</v>
      </c>
      <c r="G42" s="65"/>
      <c r="H42" s="62"/>
      <c r="I42" s="46">
        <f t="shared" si="0"/>
        <v>0</v>
      </c>
      <c r="J42" s="62"/>
      <c r="K42" s="62"/>
      <c r="L42" s="47">
        <f t="shared" si="1"/>
        <v>0</v>
      </c>
      <c r="M42" s="48">
        <f t="shared" si="2"/>
        <v>0</v>
      </c>
      <c r="N42" s="46">
        <f t="shared" si="3"/>
        <v>0</v>
      </c>
      <c r="O42" s="46">
        <f t="shared" si="4"/>
        <v>0</v>
      </c>
      <c r="P42" s="46">
        <f t="shared" si="5"/>
        <v>0</v>
      </c>
      <c r="Q42" s="47">
        <f t="shared" si="6"/>
        <v>0</v>
      </c>
    </row>
    <row r="43" spans="1:17" ht="15.75" x14ac:dyDescent="0.2">
      <c r="A43" s="36">
        <v>28</v>
      </c>
      <c r="B43" s="107"/>
      <c r="C43" s="92" t="s">
        <v>381</v>
      </c>
      <c r="D43" s="23" t="s">
        <v>72</v>
      </c>
      <c r="E43" s="64">
        <v>2</v>
      </c>
      <c r="F43" s="126">
        <v>2</v>
      </c>
      <c r="G43" s="65"/>
      <c r="H43" s="62"/>
      <c r="I43" s="46">
        <f t="shared" si="0"/>
        <v>0</v>
      </c>
      <c r="J43" s="62"/>
      <c r="K43" s="62"/>
      <c r="L43" s="47">
        <f t="shared" si="1"/>
        <v>0</v>
      </c>
      <c r="M43" s="48">
        <f t="shared" si="2"/>
        <v>0</v>
      </c>
      <c r="N43" s="46">
        <f t="shared" si="3"/>
        <v>0</v>
      </c>
      <c r="O43" s="46">
        <f t="shared" si="4"/>
        <v>0</v>
      </c>
      <c r="P43" s="46">
        <f t="shared" si="5"/>
        <v>0</v>
      </c>
      <c r="Q43" s="47">
        <f t="shared" si="6"/>
        <v>0</v>
      </c>
    </row>
    <row r="44" spans="1:17" ht="15.75" x14ac:dyDescent="0.2">
      <c r="A44" s="36">
        <v>29</v>
      </c>
      <c r="B44" s="107"/>
      <c r="C44" s="92" t="s">
        <v>382</v>
      </c>
      <c r="D44" s="23" t="s">
        <v>72</v>
      </c>
      <c r="E44" s="64">
        <v>2</v>
      </c>
      <c r="F44" s="126">
        <v>2</v>
      </c>
      <c r="G44" s="65"/>
      <c r="H44" s="62"/>
      <c r="I44" s="46">
        <f t="shared" si="0"/>
        <v>0</v>
      </c>
      <c r="J44" s="62"/>
      <c r="K44" s="62"/>
      <c r="L44" s="47">
        <f t="shared" si="1"/>
        <v>0</v>
      </c>
      <c r="M44" s="48">
        <f t="shared" si="2"/>
        <v>0</v>
      </c>
      <c r="N44" s="46">
        <f t="shared" si="3"/>
        <v>0</v>
      </c>
      <c r="O44" s="46">
        <f t="shared" si="4"/>
        <v>0</v>
      </c>
      <c r="P44" s="46">
        <f t="shared" si="5"/>
        <v>0</v>
      </c>
      <c r="Q44" s="47">
        <f t="shared" si="6"/>
        <v>0</v>
      </c>
    </row>
    <row r="45" spans="1:17" ht="15.75" x14ac:dyDescent="0.2">
      <c r="A45" s="36">
        <v>30</v>
      </c>
      <c r="B45" s="107"/>
      <c r="C45" s="92" t="s">
        <v>383</v>
      </c>
      <c r="D45" s="23" t="s">
        <v>72</v>
      </c>
      <c r="E45" s="64">
        <v>22</v>
      </c>
      <c r="F45" s="126">
        <v>22</v>
      </c>
      <c r="G45" s="65"/>
      <c r="H45" s="62"/>
      <c r="I45" s="46">
        <f t="shared" si="0"/>
        <v>0</v>
      </c>
      <c r="J45" s="62"/>
      <c r="K45" s="62"/>
      <c r="L45" s="47">
        <f t="shared" si="1"/>
        <v>0</v>
      </c>
      <c r="M45" s="48">
        <f t="shared" si="2"/>
        <v>0</v>
      </c>
      <c r="N45" s="46">
        <f t="shared" si="3"/>
        <v>0</v>
      </c>
      <c r="O45" s="46">
        <f t="shared" si="4"/>
        <v>0</v>
      </c>
      <c r="P45" s="46">
        <f t="shared" si="5"/>
        <v>0</v>
      </c>
      <c r="Q45" s="47">
        <f t="shared" si="6"/>
        <v>0</v>
      </c>
    </row>
    <row r="46" spans="1:17" ht="15.75" x14ac:dyDescent="0.2">
      <c r="A46" s="36">
        <v>31</v>
      </c>
      <c r="B46" s="107"/>
      <c r="C46" s="92" t="s">
        <v>384</v>
      </c>
      <c r="D46" s="23" t="s">
        <v>72</v>
      </c>
      <c r="E46" s="64">
        <v>36</v>
      </c>
      <c r="F46" s="126">
        <v>36</v>
      </c>
      <c r="G46" s="65"/>
      <c r="H46" s="62"/>
      <c r="I46" s="46">
        <f t="shared" si="0"/>
        <v>0</v>
      </c>
      <c r="J46" s="62"/>
      <c r="K46" s="62"/>
      <c r="L46" s="47">
        <f t="shared" si="1"/>
        <v>0</v>
      </c>
      <c r="M46" s="48">
        <f t="shared" si="2"/>
        <v>0</v>
      </c>
      <c r="N46" s="46">
        <f t="shared" si="3"/>
        <v>0</v>
      </c>
      <c r="O46" s="46">
        <f t="shared" si="4"/>
        <v>0</v>
      </c>
      <c r="P46" s="46">
        <f t="shared" si="5"/>
        <v>0</v>
      </c>
      <c r="Q46" s="47">
        <f t="shared" si="6"/>
        <v>0</v>
      </c>
    </row>
    <row r="47" spans="1:17" ht="15.75" x14ac:dyDescent="0.2">
      <c r="A47" s="36">
        <v>32</v>
      </c>
      <c r="B47" s="107"/>
      <c r="C47" s="92" t="s">
        <v>385</v>
      </c>
      <c r="D47" s="23" t="s">
        <v>72</v>
      </c>
      <c r="E47" s="64">
        <v>12</v>
      </c>
      <c r="F47" s="126">
        <v>12</v>
      </c>
      <c r="G47" s="65"/>
      <c r="H47" s="62"/>
      <c r="I47" s="46">
        <f t="shared" si="0"/>
        <v>0</v>
      </c>
      <c r="J47" s="62"/>
      <c r="K47" s="62"/>
      <c r="L47" s="47">
        <f t="shared" si="1"/>
        <v>0</v>
      </c>
      <c r="M47" s="48">
        <f t="shared" si="2"/>
        <v>0</v>
      </c>
      <c r="N47" s="46">
        <f t="shared" si="3"/>
        <v>0</v>
      </c>
      <c r="O47" s="46">
        <f t="shared" si="4"/>
        <v>0</v>
      </c>
      <c r="P47" s="46">
        <f t="shared" si="5"/>
        <v>0</v>
      </c>
      <c r="Q47" s="47">
        <f t="shared" si="6"/>
        <v>0</v>
      </c>
    </row>
    <row r="48" spans="1:17" ht="15.75" x14ac:dyDescent="0.2">
      <c r="A48" s="36">
        <v>33</v>
      </c>
      <c r="B48" s="107"/>
      <c r="C48" s="92" t="s">
        <v>386</v>
      </c>
      <c r="D48" s="23" t="s">
        <v>72</v>
      </c>
      <c r="E48" s="64">
        <v>8</v>
      </c>
      <c r="F48" s="126">
        <v>8</v>
      </c>
      <c r="G48" s="65"/>
      <c r="H48" s="62"/>
      <c r="I48" s="46">
        <f t="shared" si="0"/>
        <v>0</v>
      </c>
      <c r="J48" s="62"/>
      <c r="K48" s="62"/>
      <c r="L48" s="47">
        <f t="shared" si="1"/>
        <v>0</v>
      </c>
      <c r="M48" s="48">
        <f t="shared" si="2"/>
        <v>0</v>
      </c>
      <c r="N48" s="46">
        <f t="shared" si="3"/>
        <v>0</v>
      </c>
      <c r="O48" s="46">
        <f t="shared" si="4"/>
        <v>0</v>
      </c>
      <c r="P48" s="46">
        <f t="shared" si="5"/>
        <v>0</v>
      </c>
      <c r="Q48" s="47">
        <f t="shared" si="6"/>
        <v>0</v>
      </c>
    </row>
    <row r="49" spans="1:17" ht="15.75" x14ac:dyDescent="0.2">
      <c r="A49" s="36">
        <v>34</v>
      </c>
      <c r="B49" s="107"/>
      <c r="C49" s="92" t="s">
        <v>387</v>
      </c>
      <c r="D49" s="23" t="s">
        <v>72</v>
      </c>
      <c r="E49" s="64">
        <v>2</v>
      </c>
      <c r="F49" s="126">
        <v>2</v>
      </c>
      <c r="G49" s="65"/>
      <c r="H49" s="62"/>
      <c r="I49" s="46">
        <f t="shared" si="0"/>
        <v>0</v>
      </c>
      <c r="J49" s="62"/>
      <c r="K49" s="62"/>
      <c r="L49" s="47">
        <f t="shared" si="1"/>
        <v>0</v>
      </c>
      <c r="M49" s="48">
        <f t="shared" si="2"/>
        <v>0</v>
      </c>
      <c r="N49" s="46">
        <f t="shared" si="3"/>
        <v>0</v>
      </c>
      <c r="O49" s="46">
        <f t="shared" si="4"/>
        <v>0</v>
      </c>
      <c r="P49" s="46">
        <f t="shared" si="5"/>
        <v>0</v>
      </c>
      <c r="Q49" s="47">
        <f t="shared" si="6"/>
        <v>0</v>
      </c>
    </row>
    <row r="50" spans="1:17" ht="15.75" x14ac:dyDescent="0.2">
      <c r="A50" s="36">
        <v>35</v>
      </c>
      <c r="B50" s="107"/>
      <c r="C50" s="92" t="s">
        <v>388</v>
      </c>
      <c r="D50" s="23" t="s">
        <v>72</v>
      </c>
      <c r="E50" s="64">
        <v>4</v>
      </c>
      <c r="F50" s="126">
        <v>4</v>
      </c>
      <c r="G50" s="65"/>
      <c r="H50" s="62"/>
      <c r="I50" s="46">
        <f t="shared" si="0"/>
        <v>0</v>
      </c>
      <c r="J50" s="62"/>
      <c r="K50" s="62"/>
      <c r="L50" s="47">
        <f t="shared" si="1"/>
        <v>0</v>
      </c>
      <c r="M50" s="48">
        <f t="shared" si="2"/>
        <v>0</v>
      </c>
      <c r="N50" s="46">
        <f t="shared" si="3"/>
        <v>0</v>
      </c>
      <c r="O50" s="46">
        <f t="shared" si="4"/>
        <v>0</v>
      </c>
      <c r="P50" s="46">
        <f t="shared" si="5"/>
        <v>0</v>
      </c>
      <c r="Q50" s="47">
        <f t="shared" si="6"/>
        <v>0</v>
      </c>
    </row>
    <row r="51" spans="1:17" ht="15.75" x14ac:dyDescent="0.2">
      <c r="A51" s="36">
        <v>36</v>
      </c>
      <c r="B51" s="107"/>
      <c r="C51" s="92" t="s">
        <v>389</v>
      </c>
      <c r="D51" s="23" t="s">
        <v>72</v>
      </c>
      <c r="E51" s="64">
        <v>4</v>
      </c>
      <c r="F51" s="126">
        <v>4</v>
      </c>
      <c r="G51" s="65"/>
      <c r="H51" s="62"/>
      <c r="I51" s="46">
        <f t="shared" si="0"/>
        <v>0</v>
      </c>
      <c r="J51" s="62"/>
      <c r="K51" s="62"/>
      <c r="L51" s="47">
        <f t="shared" si="1"/>
        <v>0</v>
      </c>
      <c r="M51" s="48">
        <f t="shared" si="2"/>
        <v>0</v>
      </c>
      <c r="N51" s="46">
        <f t="shared" si="3"/>
        <v>0</v>
      </c>
      <c r="O51" s="46">
        <f t="shared" si="4"/>
        <v>0</v>
      </c>
      <c r="P51" s="46">
        <f t="shared" si="5"/>
        <v>0</v>
      </c>
      <c r="Q51" s="47">
        <f t="shared" si="6"/>
        <v>0</v>
      </c>
    </row>
    <row r="52" spans="1:17" ht="15.75" x14ac:dyDescent="0.2">
      <c r="A52" s="36">
        <v>37</v>
      </c>
      <c r="B52" s="107"/>
      <c r="C52" s="92" t="s">
        <v>390</v>
      </c>
      <c r="D52" s="23" t="s">
        <v>72</v>
      </c>
      <c r="E52" s="64">
        <v>4</v>
      </c>
      <c r="F52" s="126">
        <v>4</v>
      </c>
      <c r="G52" s="65"/>
      <c r="H52" s="62"/>
      <c r="I52" s="46">
        <f t="shared" si="0"/>
        <v>0</v>
      </c>
      <c r="J52" s="62"/>
      <c r="K52" s="62"/>
      <c r="L52" s="47">
        <f t="shared" si="1"/>
        <v>0</v>
      </c>
      <c r="M52" s="48">
        <f t="shared" si="2"/>
        <v>0</v>
      </c>
      <c r="N52" s="46">
        <f t="shared" si="3"/>
        <v>0</v>
      </c>
      <c r="O52" s="46">
        <f t="shared" si="4"/>
        <v>0</v>
      </c>
      <c r="P52" s="46">
        <f t="shared" si="5"/>
        <v>0</v>
      </c>
      <c r="Q52" s="47">
        <f t="shared" si="6"/>
        <v>0</v>
      </c>
    </row>
    <row r="53" spans="1:17" ht="15.75" x14ac:dyDescent="0.2">
      <c r="A53" s="36">
        <v>38</v>
      </c>
      <c r="B53" s="107"/>
      <c r="C53" s="92" t="s">
        <v>391</v>
      </c>
      <c r="D53" s="23" t="s">
        <v>72</v>
      </c>
      <c r="E53" s="64">
        <v>2</v>
      </c>
      <c r="F53" s="126">
        <v>2</v>
      </c>
      <c r="G53" s="65"/>
      <c r="H53" s="62"/>
      <c r="I53" s="46">
        <f t="shared" si="0"/>
        <v>0</v>
      </c>
      <c r="J53" s="62"/>
      <c r="K53" s="62"/>
      <c r="L53" s="47">
        <f t="shared" si="1"/>
        <v>0</v>
      </c>
      <c r="M53" s="48">
        <f t="shared" si="2"/>
        <v>0</v>
      </c>
      <c r="N53" s="46">
        <f t="shared" si="3"/>
        <v>0</v>
      </c>
      <c r="O53" s="46">
        <f t="shared" si="4"/>
        <v>0</v>
      </c>
      <c r="P53" s="46">
        <f t="shared" si="5"/>
        <v>0</v>
      </c>
      <c r="Q53" s="47">
        <f t="shared" si="6"/>
        <v>0</v>
      </c>
    </row>
    <row r="54" spans="1:17" ht="15.75" x14ac:dyDescent="0.2">
      <c r="A54" s="36">
        <v>39</v>
      </c>
      <c r="B54" s="107"/>
      <c r="C54" s="92" t="s">
        <v>392</v>
      </c>
      <c r="D54" s="23" t="s">
        <v>72</v>
      </c>
      <c r="E54" s="64">
        <v>2</v>
      </c>
      <c r="F54" s="126">
        <v>2</v>
      </c>
      <c r="G54" s="65"/>
      <c r="H54" s="62"/>
      <c r="I54" s="46">
        <f t="shared" si="0"/>
        <v>0</v>
      </c>
      <c r="J54" s="62"/>
      <c r="K54" s="62"/>
      <c r="L54" s="47">
        <f t="shared" si="1"/>
        <v>0</v>
      </c>
      <c r="M54" s="48">
        <f t="shared" si="2"/>
        <v>0</v>
      </c>
      <c r="N54" s="46">
        <f t="shared" si="3"/>
        <v>0</v>
      </c>
      <c r="O54" s="46">
        <f t="shared" si="4"/>
        <v>0</v>
      </c>
      <c r="P54" s="46">
        <f t="shared" si="5"/>
        <v>0</v>
      </c>
      <c r="Q54" s="47">
        <f t="shared" si="6"/>
        <v>0</v>
      </c>
    </row>
    <row r="55" spans="1:17" ht="15.75" x14ac:dyDescent="0.2">
      <c r="A55" s="36">
        <v>40</v>
      </c>
      <c r="B55" s="107"/>
      <c r="C55" s="92" t="s">
        <v>393</v>
      </c>
      <c r="D55" s="23" t="s">
        <v>72</v>
      </c>
      <c r="E55" s="64">
        <v>2</v>
      </c>
      <c r="F55" s="126">
        <v>2</v>
      </c>
      <c r="G55" s="65"/>
      <c r="H55" s="62"/>
      <c r="I55" s="46">
        <f t="shared" si="0"/>
        <v>0</v>
      </c>
      <c r="J55" s="62"/>
      <c r="K55" s="62"/>
      <c r="L55" s="47">
        <f t="shared" si="1"/>
        <v>0</v>
      </c>
      <c r="M55" s="48">
        <f t="shared" si="2"/>
        <v>0</v>
      </c>
      <c r="N55" s="46">
        <f t="shared" si="3"/>
        <v>0</v>
      </c>
      <c r="O55" s="46">
        <f t="shared" si="4"/>
        <v>0</v>
      </c>
      <c r="P55" s="46">
        <f t="shared" si="5"/>
        <v>0</v>
      </c>
      <c r="Q55" s="47">
        <f t="shared" si="6"/>
        <v>0</v>
      </c>
    </row>
    <row r="56" spans="1:17" ht="15.75" x14ac:dyDescent="0.2">
      <c r="A56" s="36">
        <v>41</v>
      </c>
      <c r="B56" s="107"/>
      <c r="C56" s="92" t="s">
        <v>394</v>
      </c>
      <c r="D56" s="23" t="s">
        <v>72</v>
      </c>
      <c r="E56" s="64">
        <v>2</v>
      </c>
      <c r="F56" s="126">
        <v>2</v>
      </c>
      <c r="G56" s="65"/>
      <c r="H56" s="62"/>
      <c r="I56" s="46">
        <f t="shared" si="0"/>
        <v>0</v>
      </c>
      <c r="J56" s="62"/>
      <c r="K56" s="62"/>
      <c r="L56" s="47">
        <f t="shared" si="1"/>
        <v>0</v>
      </c>
      <c r="M56" s="48">
        <f t="shared" si="2"/>
        <v>0</v>
      </c>
      <c r="N56" s="46">
        <f t="shared" si="3"/>
        <v>0</v>
      </c>
      <c r="O56" s="46">
        <f t="shared" si="4"/>
        <v>0</v>
      </c>
      <c r="P56" s="46">
        <f t="shared" si="5"/>
        <v>0</v>
      </c>
      <c r="Q56" s="47">
        <f t="shared" si="6"/>
        <v>0</v>
      </c>
    </row>
    <row r="57" spans="1:17" ht="15.75" x14ac:dyDescent="0.2">
      <c r="A57" s="36">
        <v>42</v>
      </c>
      <c r="B57" s="107"/>
      <c r="C57" s="92" t="s">
        <v>395</v>
      </c>
      <c r="D57" s="23" t="s">
        <v>72</v>
      </c>
      <c r="E57" s="64">
        <v>2</v>
      </c>
      <c r="F57" s="126">
        <v>2</v>
      </c>
      <c r="G57" s="65"/>
      <c r="H57" s="62"/>
      <c r="I57" s="46">
        <f t="shared" si="0"/>
        <v>0</v>
      </c>
      <c r="J57" s="62"/>
      <c r="K57" s="62"/>
      <c r="L57" s="47">
        <f t="shared" si="1"/>
        <v>0</v>
      </c>
      <c r="M57" s="48">
        <f t="shared" si="2"/>
        <v>0</v>
      </c>
      <c r="N57" s="46">
        <f t="shared" si="3"/>
        <v>0</v>
      </c>
      <c r="O57" s="46">
        <f t="shared" si="4"/>
        <v>0</v>
      </c>
      <c r="P57" s="46">
        <f t="shared" si="5"/>
        <v>0</v>
      </c>
      <c r="Q57" s="47">
        <f t="shared" si="6"/>
        <v>0</v>
      </c>
    </row>
    <row r="58" spans="1:17" ht="15.75" x14ac:dyDescent="0.2">
      <c r="A58" s="36">
        <v>43</v>
      </c>
      <c r="B58" s="107"/>
      <c r="C58" s="92" t="s">
        <v>396</v>
      </c>
      <c r="D58" s="23" t="s">
        <v>72</v>
      </c>
      <c r="E58" s="64">
        <v>30</v>
      </c>
      <c r="F58" s="126">
        <v>30</v>
      </c>
      <c r="G58" s="65"/>
      <c r="H58" s="62"/>
      <c r="I58" s="46">
        <f t="shared" si="0"/>
        <v>0</v>
      </c>
      <c r="J58" s="62"/>
      <c r="K58" s="62"/>
      <c r="L58" s="47">
        <f t="shared" si="1"/>
        <v>0</v>
      </c>
      <c r="M58" s="48">
        <f t="shared" si="2"/>
        <v>0</v>
      </c>
      <c r="N58" s="46">
        <f t="shared" si="3"/>
        <v>0</v>
      </c>
      <c r="O58" s="46">
        <f t="shared" si="4"/>
        <v>0</v>
      </c>
      <c r="P58" s="46">
        <f t="shared" si="5"/>
        <v>0</v>
      </c>
      <c r="Q58" s="47">
        <f t="shared" si="6"/>
        <v>0</v>
      </c>
    </row>
    <row r="59" spans="1:17" ht="15.75" x14ac:dyDescent="0.2">
      <c r="A59" s="36">
        <v>44</v>
      </c>
      <c r="B59" s="107"/>
      <c r="C59" s="92" t="s">
        <v>397</v>
      </c>
      <c r="D59" s="23" t="s">
        <v>72</v>
      </c>
      <c r="E59" s="64">
        <v>16</v>
      </c>
      <c r="F59" s="126">
        <v>16</v>
      </c>
      <c r="G59" s="65"/>
      <c r="H59" s="62"/>
      <c r="I59" s="46">
        <f t="shared" si="0"/>
        <v>0</v>
      </c>
      <c r="J59" s="62"/>
      <c r="K59" s="62"/>
      <c r="L59" s="47">
        <f t="shared" si="1"/>
        <v>0</v>
      </c>
      <c r="M59" s="48">
        <f t="shared" si="2"/>
        <v>0</v>
      </c>
      <c r="N59" s="46">
        <f t="shared" si="3"/>
        <v>0</v>
      </c>
      <c r="O59" s="46">
        <f t="shared" si="4"/>
        <v>0</v>
      </c>
      <c r="P59" s="46">
        <f t="shared" si="5"/>
        <v>0</v>
      </c>
      <c r="Q59" s="47">
        <f t="shared" si="6"/>
        <v>0</v>
      </c>
    </row>
    <row r="60" spans="1:17" ht="15.75" x14ac:dyDescent="0.2">
      <c r="A60" s="36">
        <v>45</v>
      </c>
      <c r="B60" s="107"/>
      <c r="C60" s="92" t="s">
        <v>398</v>
      </c>
      <c r="D60" s="23" t="s">
        <v>72</v>
      </c>
      <c r="E60" s="64">
        <v>2</v>
      </c>
      <c r="F60" s="126">
        <v>2</v>
      </c>
      <c r="G60" s="65"/>
      <c r="H60" s="62"/>
      <c r="I60" s="46">
        <f t="shared" si="0"/>
        <v>0</v>
      </c>
      <c r="J60" s="62"/>
      <c r="K60" s="62"/>
      <c r="L60" s="47">
        <f t="shared" si="1"/>
        <v>0</v>
      </c>
      <c r="M60" s="48">
        <f t="shared" si="2"/>
        <v>0</v>
      </c>
      <c r="N60" s="46">
        <f t="shared" si="3"/>
        <v>0</v>
      </c>
      <c r="O60" s="46">
        <f t="shared" si="4"/>
        <v>0</v>
      </c>
      <c r="P60" s="46">
        <f t="shared" si="5"/>
        <v>0</v>
      </c>
      <c r="Q60" s="47">
        <f t="shared" si="6"/>
        <v>0</v>
      </c>
    </row>
    <row r="61" spans="1:17" ht="15.75" x14ac:dyDescent="0.2">
      <c r="A61" s="36">
        <v>46</v>
      </c>
      <c r="B61" s="107"/>
      <c r="C61" s="92" t="s">
        <v>399</v>
      </c>
      <c r="D61" s="23" t="s">
        <v>72</v>
      </c>
      <c r="E61" s="64">
        <v>10</v>
      </c>
      <c r="F61" s="126">
        <v>10</v>
      </c>
      <c r="G61" s="65"/>
      <c r="H61" s="62"/>
      <c r="I61" s="46">
        <f t="shared" si="0"/>
        <v>0</v>
      </c>
      <c r="J61" s="62"/>
      <c r="K61" s="62"/>
      <c r="L61" s="47">
        <f t="shared" si="1"/>
        <v>0</v>
      </c>
      <c r="M61" s="48">
        <f t="shared" si="2"/>
        <v>0</v>
      </c>
      <c r="N61" s="46">
        <f t="shared" si="3"/>
        <v>0</v>
      </c>
      <c r="O61" s="46">
        <f t="shared" si="4"/>
        <v>0</v>
      </c>
      <c r="P61" s="46">
        <f t="shared" si="5"/>
        <v>0</v>
      </c>
      <c r="Q61" s="47">
        <f t="shared" si="6"/>
        <v>0</v>
      </c>
    </row>
    <row r="62" spans="1:17" ht="15.75" x14ac:dyDescent="0.2">
      <c r="A62" s="36">
        <v>47</v>
      </c>
      <c r="B62" s="107"/>
      <c r="C62" s="92" t="s">
        <v>400</v>
      </c>
      <c r="D62" s="23" t="s">
        <v>72</v>
      </c>
      <c r="E62" s="64">
        <v>4</v>
      </c>
      <c r="F62" s="126">
        <v>4</v>
      </c>
      <c r="G62" s="65"/>
      <c r="H62" s="62"/>
      <c r="I62" s="46">
        <f t="shared" si="0"/>
        <v>0</v>
      </c>
      <c r="J62" s="62"/>
      <c r="K62" s="62"/>
      <c r="L62" s="47">
        <f t="shared" si="1"/>
        <v>0</v>
      </c>
      <c r="M62" s="48">
        <f t="shared" si="2"/>
        <v>0</v>
      </c>
      <c r="N62" s="46">
        <f t="shared" si="3"/>
        <v>0</v>
      </c>
      <c r="O62" s="46">
        <f t="shared" si="4"/>
        <v>0</v>
      </c>
      <c r="P62" s="46">
        <f t="shared" si="5"/>
        <v>0</v>
      </c>
      <c r="Q62" s="47">
        <f t="shared" si="6"/>
        <v>0</v>
      </c>
    </row>
    <row r="63" spans="1:17" ht="22.5" x14ac:dyDescent="0.2">
      <c r="A63" s="36">
        <v>48</v>
      </c>
      <c r="B63" s="107"/>
      <c r="C63" s="92" t="s">
        <v>401</v>
      </c>
      <c r="D63" s="23" t="s">
        <v>60</v>
      </c>
      <c r="E63" s="64">
        <v>1</v>
      </c>
      <c r="F63" s="126">
        <v>1</v>
      </c>
      <c r="G63" s="65"/>
      <c r="H63" s="62"/>
      <c r="I63" s="46">
        <f t="shared" si="0"/>
        <v>0</v>
      </c>
      <c r="J63" s="62"/>
      <c r="K63" s="62"/>
      <c r="L63" s="47">
        <f t="shared" si="1"/>
        <v>0</v>
      </c>
      <c r="M63" s="48">
        <f t="shared" si="2"/>
        <v>0</v>
      </c>
      <c r="N63" s="46">
        <f t="shared" si="3"/>
        <v>0</v>
      </c>
      <c r="O63" s="46">
        <f t="shared" si="4"/>
        <v>0</v>
      </c>
      <c r="P63" s="46">
        <f t="shared" si="5"/>
        <v>0</v>
      </c>
      <c r="Q63" s="47">
        <f t="shared" si="6"/>
        <v>0</v>
      </c>
    </row>
    <row r="64" spans="1:17" ht="22.5" x14ac:dyDescent="0.2">
      <c r="A64" s="36">
        <v>49</v>
      </c>
      <c r="B64" s="107"/>
      <c r="C64" s="92" t="s">
        <v>402</v>
      </c>
      <c r="D64" s="23" t="s">
        <v>60</v>
      </c>
      <c r="E64" s="64">
        <v>5</v>
      </c>
      <c r="F64" s="125">
        <v>5</v>
      </c>
      <c r="G64" s="65"/>
      <c r="H64" s="62"/>
      <c r="I64" s="46">
        <f t="shared" si="0"/>
        <v>0</v>
      </c>
      <c r="J64" s="62"/>
      <c r="K64" s="62"/>
      <c r="L64" s="47">
        <f t="shared" si="1"/>
        <v>0</v>
      </c>
      <c r="M64" s="48">
        <f t="shared" si="2"/>
        <v>0</v>
      </c>
      <c r="N64" s="46">
        <f t="shared" si="3"/>
        <v>0</v>
      </c>
      <c r="O64" s="46">
        <f t="shared" si="4"/>
        <v>0</v>
      </c>
      <c r="P64" s="46">
        <f t="shared" si="5"/>
        <v>0</v>
      </c>
      <c r="Q64" s="47">
        <f t="shared" si="6"/>
        <v>0</v>
      </c>
    </row>
    <row r="65" spans="1:17" ht="22.5" x14ac:dyDescent="0.2">
      <c r="A65" s="36">
        <v>50</v>
      </c>
      <c r="B65" s="107"/>
      <c r="C65" s="92" t="s">
        <v>403</v>
      </c>
      <c r="D65" s="23" t="s">
        <v>60</v>
      </c>
      <c r="E65" s="64">
        <v>1</v>
      </c>
      <c r="F65" s="125">
        <v>1</v>
      </c>
      <c r="G65" s="65"/>
      <c r="H65" s="62"/>
      <c r="I65" s="46">
        <f t="shared" si="0"/>
        <v>0</v>
      </c>
      <c r="J65" s="62"/>
      <c r="K65" s="62"/>
      <c r="L65" s="47">
        <f t="shared" si="1"/>
        <v>0</v>
      </c>
      <c r="M65" s="48">
        <f t="shared" si="2"/>
        <v>0</v>
      </c>
      <c r="N65" s="46">
        <f t="shared" si="3"/>
        <v>0</v>
      </c>
      <c r="O65" s="46">
        <f t="shared" si="4"/>
        <v>0</v>
      </c>
      <c r="P65" s="46">
        <f t="shared" si="5"/>
        <v>0</v>
      </c>
      <c r="Q65" s="47">
        <f t="shared" si="6"/>
        <v>0</v>
      </c>
    </row>
    <row r="66" spans="1:17" ht="22.5" x14ac:dyDescent="0.2">
      <c r="A66" s="36">
        <v>51</v>
      </c>
      <c r="B66" s="107"/>
      <c r="C66" s="92" t="s">
        <v>404</v>
      </c>
      <c r="D66" s="23" t="s">
        <v>60</v>
      </c>
      <c r="E66" s="64">
        <v>3</v>
      </c>
      <c r="F66" s="125">
        <v>3</v>
      </c>
      <c r="G66" s="65"/>
      <c r="H66" s="62"/>
      <c r="I66" s="46">
        <f t="shared" si="0"/>
        <v>0</v>
      </c>
      <c r="J66" s="62"/>
      <c r="K66" s="62"/>
      <c r="L66" s="47">
        <f t="shared" si="1"/>
        <v>0</v>
      </c>
      <c r="M66" s="48">
        <f t="shared" si="2"/>
        <v>0</v>
      </c>
      <c r="N66" s="46">
        <f t="shared" si="3"/>
        <v>0</v>
      </c>
      <c r="O66" s="46">
        <f t="shared" si="4"/>
        <v>0</v>
      </c>
      <c r="P66" s="46">
        <f t="shared" si="5"/>
        <v>0</v>
      </c>
      <c r="Q66" s="47">
        <f t="shared" si="6"/>
        <v>0</v>
      </c>
    </row>
    <row r="67" spans="1:17" ht="22.5" x14ac:dyDescent="0.2">
      <c r="A67" s="36">
        <v>52</v>
      </c>
      <c r="B67" s="107"/>
      <c r="C67" s="92" t="s">
        <v>405</v>
      </c>
      <c r="D67" s="23" t="s">
        <v>60</v>
      </c>
      <c r="E67" s="64">
        <v>12</v>
      </c>
      <c r="F67" s="125">
        <v>12</v>
      </c>
      <c r="G67" s="65"/>
      <c r="H67" s="62"/>
      <c r="I67" s="46">
        <f t="shared" si="0"/>
        <v>0</v>
      </c>
      <c r="J67" s="62"/>
      <c r="K67" s="62"/>
      <c r="L67" s="47">
        <f t="shared" si="1"/>
        <v>0</v>
      </c>
      <c r="M67" s="48">
        <f t="shared" si="2"/>
        <v>0</v>
      </c>
      <c r="N67" s="46">
        <f t="shared" si="3"/>
        <v>0</v>
      </c>
      <c r="O67" s="46">
        <f t="shared" si="4"/>
        <v>0</v>
      </c>
      <c r="P67" s="46">
        <f t="shared" si="5"/>
        <v>0</v>
      </c>
      <c r="Q67" s="47">
        <f t="shared" si="6"/>
        <v>0</v>
      </c>
    </row>
    <row r="68" spans="1:17" ht="22.5" x14ac:dyDescent="0.2">
      <c r="A68" s="36">
        <v>53</v>
      </c>
      <c r="B68" s="107"/>
      <c r="C68" s="92" t="s">
        <v>406</v>
      </c>
      <c r="D68" s="23" t="s">
        <v>60</v>
      </c>
      <c r="E68" s="64">
        <v>5</v>
      </c>
      <c r="F68" s="125">
        <v>5</v>
      </c>
      <c r="G68" s="65"/>
      <c r="H68" s="62"/>
      <c r="I68" s="46">
        <f t="shared" si="0"/>
        <v>0</v>
      </c>
      <c r="J68" s="62"/>
      <c r="K68" s="62"/>
      <c r="L68" s="47">
        <f t="shared" si="1"/>
        <v>0</v>
      </c>
      <c r="M68" s="48">
        <f t="shared" si="2"/>
        <v>0</v>
      </c>
      <c r="N68" s="46">
        <f t="shared" si="3"/>
        <v>0</v>
      </c>
      <c r="O68" s="46">
        <f t="shared" si="4"/>
        <v>0</v>
      </c>
      <c r="P68" s="46">
        <f t="shared" si="5"/>
        <v>0</v>
      </c>
      <c r="Q68" s="47">
        <f t="shared" si="6"/>
        <v>0</v>
      </c>
    </row>
    <row r="69" spans="1:17" ht="22.5" x14ac:dyDescent="0.2">
      <c r="A69" s="36">
        <v>54</v>
      </c>
      <c r="B69" s="107"/>
      <c r="C69" s="92" t="s">
        <v>407</v>
      </c>
      <c r="D69" s="23" t="s">
        <v>60</v>
      </c>
      <c r="E69" s="64">
        <v>1</v>
      </c>
      <c r="F69" s="125">
        <v>1</v>
      </c>
      <c r="G69" s="65"/>
      <c r="H69" s="62"/>
      <c r="I69" s="46">
        <f t="shared" si="0"/>
        <v>0</v>
      </c>
      <c r="J69" s="62"/>
      <c r="K69" s="62"/>
      <c r="L69" s="47">
        <f t="shared" si="1"/>
        <v>0</v>
      </c>
      <c r="M69" s="48">
        <f t="shared" si="2"/>
        <v>0</v>
      </c>
      <c r="N69" s="46">
        <f t="shared" si="3"/>
        <v>0</v>
      </c>
      <c r="O69" s="46">
        <f t="shared" si="4"/>
        <v>0</v>
      </c>
      <c r="P69" s="46">
        <f t="shared" si="5"/>
        <v>0</v>
      </c>
      <c r="Q69" s="47">
        <f t="shared" si="6"/>
        <v>0</v>
      </c>
    </row>
    <row r="70" spans="1:17" ht="22.5" x14ac:dyDescent="0.2">
      <c r="A70" s="36">
        <v>55</v>
      </c>
      <c r="B70" s="107"/>
      <c r="C70" s="92" t="s">
        <v>408</v>
      </c>
      <c r="D70" s="23" t="s">
        <v>60</v>
      </c>
      <c r="E70" s="64">
        <v>1</v>
      </c>
      <c r="F70" s="125">
        <v>1</v>
      </c>
      <c r="G70" s="65"/>
      <c r="H70" s="62"/>
      <c r="I70" s="46">
        <f t="shared" si="0"/>
        <v>0</v>
      </c>
      <c r="J70" s="62"/>
      <c r="K70" s="62"/>
      <c r="L70" s="47">
        <f t="shared" si="1"/>
        <v>0</v>
      </c>
      <c r="M70" s="48">
        <f t="shared" si="2"/>
        <v>0</v>
      </c>
      <c r="N70" s="46">
        <f t="shared" si="3"/>
        <v>0</v>
      </c>
      <c r="O70" s="46">
        <f t="shared" si="4"/>
        <v>0</v>
      </c>
      <c r="P70" s="46">
        <f t="shared" si="5"/>
        <v>0</v>
      </c>
      <c r="Q70" s="47">
        <f t="shared" si="6"/>
        <v>0</v>
      </c>
    </row>
    <row r="71" spans="1:17" ht="22.5" x14ac:dyDescent="0.2">
      <c r="A71" s="36">
        <v>56</v>
      </c>
      <c r="B71" s="107"/>
      <c r="C71" s="92" t="s">
        <v>409</v>
      </c>
      <c r="D71" s="23" t="s">
        <v>60</v>
      </c>
      <c r="E71" s="64">
        <v>4</v>
      </c>
      <c r="F71" s="125">
        <v>4</v>
      </c>
      <c r="G71" s="65"/>
      <c r="H71" s="62"/>
      <c r="I71" s="46">
        <f t="shared" si="0"/>
        <v>0</v>
      </c>
      <c r="J71" s="62"/>
      <c r="K71" s="62"/>
      <c r="L71" s="47">
        <f t="shared" si="1"/>
        <v>0</v>
      </c>
      <c r="M71" s="48">
        <f t="shared" si="2"/>
        <v>0</v>
      </c>
      <c r="N71" s="46">
        <f t="shared" si="3"/>
        <v>0</v>
      </c>
      <c r="O71" s="46">
        <f t="shared" si="4"/>
        <v>0</v>
      </c>
      <c r="P71" s="46">
        <f t="shared" si="5"/>
        <v>0</v>
      </c>
      <c r="Q71" s="47">
        <f t="shared" si="6"/>
        <v>0</v>
      </c>
    </row>
    <row r="72" spans="1:17" ht="22.5" x14ac:dyDescent="0.2">
      <c r="A72" s="36">
        <v>57</v>
      </c>
      <c r="B72" s="107"/>
      <c r="C72" s="92" t="s">
        <v>410</v>
      </c>
      <c r="D72" s="23" t="s">
        <v>60</v>
      </c>
      <c r="E72" s="64">
        <v>1</v>
      </c>
      <c r="F72" s="126">
        <v>1</v>
      </c>
      <c r="G72" s="65"/>
      <c r="H72" s="62"/>
      <c r="I72" s="46">
        <f t="shared" si="0"/>
        <v>0</v>
      </c>
      <c r="J72" s="62"/>
      <c r="K72" s="62"/>
      <c r="L72" s="47">
        <f t="shared" si="1"/>
        <v>0</v>
      </c>
      <c r="M72" s="48">
        <f t="shared" si="2"/>
        <v>0</v>
      </c>
      <c r="N72" s="46">
        <f t="shared" si="3"/>
        <v>0</v>
      </c>
      <c r="O72" s="46">
        <f t="shared" si="4"/>
        <v>0</v>
      </c>
      <c r="P72" s="46">
        <f t="shared" si="5"/>
        <v>0</v>
      </c>
      <c r="Q72" s="47">
        <f t="shared" si="6"/>
        <v>0</v>
      </c>
    </row>
    <row r="73" spans="1:17" ht="22.5" x14ac:dyDescent="0.2">
      <c r="A73" s="36">
        <v>58</v>
      </c>
      <c r="B73" s="107"/>
      <c r="C73" s="92" t="s">
        <v>411</v>
      </c>
      <c r="D73" s="23" t="s">
        <v>60</v>
      </c>
      <c r="E73" s="64">
        <v>14</v>
      </c>
      <c r="F73" s="126">
        <v>14</v>
      </c>
      <c r="G73" s="65"/>
      <c r="H73" s="62"/>
      <c r="I73" s="46">
        <f t="shared" si="0"/>
        <v>0</v>
      </c>
      <c r="J73" s="62"/>
      <c r="K73" s="62"/>
      <c r="L73" s="47">
        <f t="shared" si="1"/>
        <v>0</v>
      </c>
      <c r="M73" s="48">
        <f t="shared" si="2"/>
        <v>0</v>
      </c>
      <c r="N73" s="46">
        <f t="shared" si="3"/>
        <v>0</v>
      </c>
      <c r="O73" s="46">
        <f t="shared" si="4"/>
        <v>0</v>
      </c>
      <c r="P73" s="46">
        <f t="shared" si="5"/>
        <v>0</v>
      </c>
      <c r="Q73" s="47">
        <f t="shared" si="6"/>
        <v>0</v>
      </c>
    </row>
    <row r="74" spans="1:17" ht="22.5" x14ac:dyDescent="0.2">
      <c r="A74" s="36">
        <v>59</v>
      </c>
      <c r="B74" s="107"/>
      <c r="C74" s="92" t="s">
        <v>412</v>
      </c>
      <c r="D74" s="23" t="s">
        <v>60</v>
      </c>
      <c r="E74" s="64">
        <v>2</v>
      </c>
      <c r="F74" s="126">
        <v>2</v>
      </c>
      <c r="G74" s="65"/>
      <c r="H74" s="62"/>
      <c r="I74" s="46">
        <f t="shared" si="0"/>
        <v>0</v>
      </c>
      <c r="J74" s="62"/>
      <c r="K74" s="62"/>
      <c r="L74" s="47">
        <f t="shared" si="1"/>
        <v>0</v>
      </c>
      <c r="M74" s="48">
        <f t="shared" si="2"/>
        <v>0</v>
      </c>
      <c r="N74" s="46">
        <f t="shared" si="3"/>
        <v>0</v>
      </c>
      <c r="O74" s="46">
        <f t="shared" si="4"/>
        <v>0</v>
      </c>
      <c r="P74" s="46">
        <f t="shared" si="5"/>
        <v>0</v>
      </c>
      <c r="Q74" s="47">
        <f t="shared" si="6"/>
        <v>0</v>
      </c>
    </row>
    <row r="75" spans="1:17" ht="22.5" x14ac:dyDescent="0.2">
      <c r="A75" s="36">
        <v>60</v>
      </c>
      <c r="B75" s="107"/>
      <c r="C75" s="92" t="s">
        <v>413</v>
      </c>
      <c r="D75" s="23" t="s">
        <v>60</v>
      </c>
      <c r="E75" s="64">
        <v>2</v>
      </c>
      <c r="F75" s="126">
        <v>2</v>
      </c>
      <c r="G75" s="65"/>
      <c r="H75" s="62"/>
      <c r="I75" s="46">
        <f t="shared" si="0"/>
        <v>0</v>
      </c>
      <c r="J75" s="62"/>
      <c r="K75" s="62"/>
      <c r="L75" s="47">
        <f t="shared" si="1"/>
        <v>0</v>
      </c>
      <c r="M75" s="48">
        <f t="shared" si="2"/>
        <v>0</v>
      </c>
      <c r="N75" s="46">
        <f t="shared" si="3"/>
        <v>0</v>
      </c>
      <c r="O75" s="46">
        <f t="shared" si="4"/>
        <v>0</v>
      </c>
      <c r="P75" s="46">
        <f t="shared" si="5"/>
        <v>0</v>
      </c>
      <c r="Q75" s="47">
        <f t="shared" si="6"/>
        <v>0</v>
      </c>
    </row>
    <row r="76" spans="1:17" ht="15.75" x14ac:dyDescent="0.2">
      <c r="A76" s="36">
        <v>61</v>
      </c>
      <c r="B76" s="107"/>
      <c r="C76" s="92" t="s">
        <v>414</v>
      </c>
      <c r="D76" s="23" t="s">
        <v>60</v>
      </c>
      <c r="E76" s="64">
        <v>51</v>
      </c>
      <c r="F76" s="126">
        <v>51</v>
      </c>
      <c r="G76" s="65"/>
      <c r="H76" s="62"/>
      <c r="I76" s="46">
        <f t="shared" si="0"/>
        <v>0</v>
      </c>
      <c r="J76" s="62"/>
      <c r="K76" s="62"/>
      <c r="L76" s="47">
        <f t="shared" si="1"/>
        <v>0</v>
      </c>
      <c r="M76" s="48">
        <f t="shared" si="2"/>
        <v>0</v>
      </c>
      <c r="N76" s="46">
        <f t="shared" si="3"/>
        <v>0</v>
      </c>
      <c r="O76" s="46">
        <f t="shared" si="4"/>
        <v>0</v>
      </c>
      <c r="P76" s="46">
        <f t="shared" si="5"/>
        <v>0</v>
      </c>
      <c r="Q76" s="47">
        <f t="shared" si="6"/>
        <v>0</v>
      </c>
    </row>
    <row r="77" spans="1:17" ht="15.75" x14ac:dyDescent="0.2">
      <c r="A77" s="36">
        <v>62</v>
      </c>
      <c r="B77" s="107"/>
      <c r="C77" s="92" t="s">
        <v>415</v>
      </c>
      <c r="D77" s="23" t="s">
        <v>72</v>
      </c>
      <c r="E77" s="64">
        <v>51</v>
      </c>
      <c r="F77" s="126">
        <v>51</v>
      </c>
      <c r="G77" s="65"/>
      <c r="H77" s="62"/>
      <c r="I77" s="46">
        <f t="shared" si="0"/>
        <v>0</v>
      </c>
      <c r="J77" s="62"/>
      <c r="K77" s="62"/>
      <c r="L77" s="47">
        <f t="shared" si="1"/>
        <v>0</v>
      </c>
      <c r="M77" s="48">
        <f t="shared" si="2"/>
        <v>0</v>
      </c>
      <c r="N77" s="46">
        <f t="shared" si="3"/>
        <v>0</v>
      </c>
      <c r="O77" s="46">
        <f t="shared" si="4"/>
        <v>0</v>
      </c>
      <c r="P77" s="46">
        <f t="shared" si="5"/>
        <v>0</v>
      </c>
      <c r="Q77" s="47">
        <f t="shared" si="6"/>
        <v>0</v>
      </c>
    </row>
    <row r="78" spans="1:17" ht="15.75" x14ac:dyDescent="0.2">
      <c r="A78" s="36">
        <v>63</v>
      </c>
      <c r="B78" s="107"/>
      <c r="C78" s="92" t="s">
        <v>416</v>
      </c>
      <c r="D78" s="23" t="s">
        <v>72</v>
      </c>
      <c r="E78" s="64">
        <v>51</v>
      </c>
      <c r="F78" s="126">
        <v>51</v>
      </c>
      <c r="G78" s="65"/>
      <c r="H78" s="62"/>
      <c r="I78" s="46">
        <f t="shared" si="0"/>
        <v>0</v>
      </c>
      <c r="J78" s="62"/>
      <c r="K78" s="62"/>
      <c r="L78" s="47">
        <f t="shared" si="1"/>
        <v>0</v>
      </c>
      <c r="M78" s="48">
        <f t="shared" si="2"/>
        <v>0</v>
      </c>
      <c r="N78" s="46">
        <f t="shared" si="3"/>
        <v>0</v>
      </c>
      <c r="O78" s="46">
        <f t="shared" si="4"/>
        <v>0</v>
      </c>
      <c r="P78" s="46">
        <f t="shared" si="5"/>
        <v>0</v>
      </c>
      <c r="Q78" s="47">
        <f t="shared" si="6"/>
        <v>0</v>
      </c>
    </row>
    <row r="79" spans="1:17" ht="15.75" x14ac:dyDescent="0.2">
      <c r="A79" s="36">
        <v>64</v>
      </c>
      <c r="B79" s="107"/>
      <c r="C79" s="92" t="s">
        <v>417</v>
      </c>
      <c r="D79" s="23" t="s">
        <v>72</v>
      </c>
      <c r="E79" s="64">
        <v>51</v>
      </c>
      <c r="F79" s="126">
        <v>51</v>
      </c>
      <c r="G79" s="65"/>
      <c r="H79" s="62"/>
      <c r="I79" s="46">
        <f t="shared" ref="I79:I101" si="7">ROUND(G79*H79,2)</f>
        <v>0</v>
      </c>
      <c r="J79" s="62"/>
      <c r="K79" s="62"/>
      <c r="L79" s="47">
        <f t="shared" ref="L79:L101" si="8">SUM(I79:K79)</f>
        <v>0</v>
      </c>
      <c r="M79" s="48">
        <f t="shared" ref="M79:M101" si="9">ROUND(E79*G79,2)</f>
        <v>0</v>
      </c>
      <c r="N79" s="46">
        <f t="shared" ref="N79:N101" si="10">ROUND(I79*E79,2)</f>
        <v>0</v>
      </c>
      <c r="O79" s="46">
        <f t="shared" ref="O79:O101" si="11">ROUND(J79*E79,2)</f>
        <v>0</v>
      </c>
      <c r="P79" s="46">
        <f t="shared" ref="P79:P101" si="12">ROUND(K79*E79,2)</f>
        <v>0</v>
      </c>
      <c r="Q79" s="47">
        <f t="shared" ref="Q79:Q101" si="13">SUM(N79:P79)</f>
        <v>0</v>
      </c>
    </row>
    <row r="80" spans="1:17" ht="14.25" customHeight="1" x14ac:dyDescent="0.2">
      <c r="A80" s="36">
        <v>65</v>
      </c>
      <c r="B80" s="107"/>
      <c r="C80" s="92" t="s">
        <v>418</v>
      </c>
      <c r="D80" s="23" t="s">
        <v>72</v>
      </c>
      <c r="E80" s="64">
        <v>12</v>
      </c>
      <c r="F80" s="126">
        <v>12</v>
      </c>
      <c r="G80" s="65"/>
      <c r="H80" s="62"/>
      <c r="I80" s="46">
        <f t="shared" si="7"/>
        <v>0</v>
      </c>
      <c r="J80" s="62"/>
      <c r="K80" s="62"/>
      <c r="L80" s="47">
        <f t="shared" si="8"/>
        <v>0</v>
      </c>
      <c r="M80" s="48">
        <f t="shared" si="9"/>
        <v>0</v>
      </c>
      <c r="N80" s="46">
        <f t="shared" si="10"/>
        <v>0</v>
      </c>
      <c r="O80" s="46">
        <f t="shared" si="11"/>
        <v>0</v>
      </c>
      <c r="P80" s="46">
        <f t="shared" si="12"/>
        <v>0</v>
      </c>
      <c r="Q80" s="47">
        <f t="shared" si="13"/>
        <v>0</v>
      </c>
    </row>
    <row r="81" spans="1:17" ht="15.75" x14ac:dyDescent="0.2">
      <c r="A81" s="36">
        <v>66</v>
      </c>
      <c r="B81" s="107"/>
      <c r="C81" s="92" t="s">
        <v>419</v>
      </c>
      <c r="D81" s="23" t="s">
        <v>72</v>
      </c>
      <c r="E81" s="64">
        <v>5</v>
      </c>
      <c r="F81" s="126">
        <v>5</v>
      </c>
      <c r="G81" s="65"/>
      <c r="H81" s="62"/>
      <c r="I81" s="46">
        <f t="shared" si="7"/>
        <v>0</v>
      </c>
      <c r="J81" s="62"/>
      <c r="K81" s="62"/>
      <c r="L81" s="47">
        <f t="shared" si="8"/>
        <v>0</v>
      </c>
      <c r="M81" s="48">
        <f t="shared" si="9"/>
        <v>0</v>
      </c>
      <c r="N81" s="46">
        <f t="shared" si="10"/>
        <v>0</v>
      </c>
      <c r="O81" s="46">
        <f t="shared" si="11"/>
        <v>0</v>
      </c>
      <c r="P81" s="46">
        <f t="shared" si="12"/>
        <v>0</v>
      </c>
      <c r="Q81" s="47">
        <f t="shared" si="13"/>
        <v>0</v>
      </c>
    </row>
    <row r="82" spans="1:17" ht="15.75" x14ac:dyDescent="0.2">
      <c r="A82" s="36">
        <v>67</v>
      </c>
      <c r="B82" s="107"/>
      <c r="C82" s="92" t="s">
        <v>420</v>
      </c>
      <c r="D82" s="23" t="s">
        <v>72</v>
      </c>
      <c r="E82" s="64">
        <v>12</v>
      </c>
      <c r="F82" s="126">
        <v>12</v>
      </c>
      <c r="G82" s="65"/>
      <c r="H82" s="62"/>
      <c r="I82" s="46">
        <f t="shared" si="7"/>
        <v>0</v>
      </c>
      <c r="J82" s="62"/>
      <c r="K82" s="62"/>
      <c r="L82" s="47">
        <f t="shared" si="8"/>
        <v>0</v>
      </c>
      <c r="M82" s="48">
        <f t="shared" si="9"/>
        <v>0</v>
      </c>
      <c r="N82" s="46">
        <f t="shared" si="10"/>
        <v>0</v>
      </c>
      <c r="O82" s="46">
        <f t="shared" si="11"/>
        <v>0</v>
      </c>
      <c r="P82" s="46">
        <f t="shared" si="12"/>
        <v>0</v>
      </c>
      <c r="Q82" s="47">
        <f t="shared" si="13"/>
        <v>0</v>
      </c>
    </row>
    <row r="83" spans="1:17" ht="15.75" x14ac:dyDescent="0.2">
      <c r="A83" s="36">
        <v>68</v>
      </c>
      <c r="B83" s="107"/>
      <c r="C83" s="92" t="s">
        <v>421</v>
      </c>
      <c r="D83" s="23" t="s">
        <v>72</v>
      </c>
      <c r="E83" s="64">
        <v>5</v>
      </c>
      <c r="F83" s="126">
        <v>5</v>
      </c>
      <c r="G83" s="65"/>
      <c r="H83" s="62"/>
      <c r="I83" s="46">
        <f t="shared" si="7"/>
        <v>0</v>
      </c>
      <c r="J83" s="62"/>
      <c r="K83" s="62"/>
      <c r="L83" s="47">
        <f t="shared" si="8"/>
        <v>0</v>
      </c>
      <c r="M83" s="48">
        <f t="shared" si="9"/>
        <v>0</v>
      </c>
      <c r="N83" s="46">
        <f t="shared" si="10"/>
        <v>0</v>
      </c>
      <c r="O83" s="46">
        <f t="shared" si="11"/>
        <v>0</v>
      </c>
      <c r="P83" s="46">
        <f t="shared" si="12"/>
        <v>0</v>
      </c>
      <c r="Q83" s="47">
        <f t="shared" si="13"/>
        <v>0</v>
      </c>
    </row>
    <row r="84" spans="1:17" ht="15.75" x14ac:dyDescent="0.2">
      <c r="A84" s="36">
        <v>69</v>
      </c>
      <c r="B84" s="107"/>
      <c r="C84" s="92" t="s">
        <v>422</v>
      </c>
      <c r="D84" s="23" t="s">
        <v>72</v>
      </c>
      <c r="E84" s="64">
        <v>17</v>
      </c>
      <c r="F84" s="126">
        <v>17</v>
      </c>
      <c r="G84" s="65"/>
      <c r="H84" s="62"/>
      <c r="I84" s="46">
        <f t="shared" si="7"/>
        <v>0</v>
      </c>
      <c r="J84" s="62"/>
      <c r="K84" s="62"/>
      <c r="L84" s="47">
        <f t="shared" si="8"/>
        <v>0</v>
      </c>
      <c r="M84" s="48">
        <f t="shared" si="9"/>
        <v>0</v>
      </c>
      <c r="N84" s="46">
        <f t="shared" si="10"/>
        <v>0</v>
      </c>
      <c r="O84" s="46">
        <f t="shared" si="11"/>
        <v>0</v>
      </c>
      <c r="P84" s="46">
        <f t="shared" si="12"/>
        <v>0</v>
      </c>
      <c r="Q84" s="47">
        <f t="shared" si="13"/>
        <v>0</v>
      </c>
    </row>
    <row r="85" spans="1:17" ht="15.75" x14ac:dyDescent="0.2">
      <c r="A85" s="36">
        <v>70</v>
      </c>
      <c r="B85" s="107"/>
      <c r="C85" s="92" t="s">
        <v>423</v>
      </c>
      <c r="D85" s="23" t="s">
        <v>72</v>
      </c>
      <c r="E85" s="64">
        <v>18</v>
      </c>
      <c r="F85" s="126">
        <v>18</v>
      </c>
      <c r="G85" s="65"/>
      <c r="H85" s="62"/>
      <c r="I85" s="46">
        <f t="shared" si="7"/>
        <v>0</v>
      </c>
      <c r="J85" s="62"/>
      <c r="K85" s="62"/>
      <c r="L85" s="47">
        <f t="shared" si="8"/>
        <v>0</v>
      </c>
      <c r="M85" s="48">
        <f t="shared" si="9"/>
        <v>0</v>
      </c>
      <c r="N85" s="46">
        <f t="shared" si="10"/>
        <v>0</v>
      </c>
      <c r="O85" s="46">
        <f t="shared" si="11"/>
        <v>0</v>
      </c>
      <c r="P85" s="46">
        <f t="shared" si="12"/>
        <v>0</v>
      </c>
      <c r="Q85" s="47">
        <f t="shared" si="13"/>
        <v>0</v>
      </c>
    </row>
    <row r="86" spans="1:17" ht="15.75" x14ac:dyDescent="0.2">
      <c r="A86" s="36">
        <v>71</v>
      </c>
      <c r="B86" s="107"/>
      <c r="C86" s="92" t="s">
        <v>424</v>
      </c>
      <c r="D86" s="23" t="s">
        <v>72</v>
      </c>
      <c r="E86" s="64">
        <v>9</v>
      </c>
      <c r="F86" s="126">
        <v>9</v>
      </c>
      <c r="G86" s="65"/>
      <c r="H86" s="62"/>
      <c r="I86" s="46">
        <f t="shared" si="7"/>
        <v>0</v>
      </c>
      <c r="J86" s="62"/>
      <c r="K86" s="62"/>
      <c r="L86" s="47">
        <f t="shared" si="8"/>
        <v>0</v>
      </c>
      <c r="M86" s="48">
        <f t="shared" si="9"/>
        <v>0</v>
      </c>
      <c r="N86" s="46">
        <f t="shared" si="10"/>
        <v>0</v>
      </c>
      <c r="O86" s="46">
        <f t="shared" si="11"/>
        <v>0</v>
      </c>
      <c r="P86" s="46">
        <f t="shared" si="12"/>
        <v>0</v>
      </c>
      <c r="Q86" s="47">
        <f t="shared" si="13"/>
        <v>0</v>
      </c>
    </row>
    <row r="87" spans="1:17" ht="15.75" x14ac:dyDescent="0.2">
      <c r="A87" s="36">
        <v>72</v>
      </c>
      <c r="B87" s="107"/>
      <c r="C87" s="92" t="s">
        <v>425</v>
      </c>
      <c r="D87" s="23" t="s">
        <v>60</v>
      </c>
      <c r="E87" s="64">
        <v>1</v>
      </c>
      <c r="F87" s="126">
        <v>1</v>
      </c>
      <c r="G87" s="65"/>
      <c r="H87" s="62"/>
      <c r="I87" s="46">
        <f t="shared" si="7"/>
        <v>0</v>
      </c>
      <c r="J87" s="62"/>
      <c r="K87" s="62"/>
      <c r="L87" s="47">
        <f t="shared" si="8"/>
        <v>0</v>
      </c>
      <c r="M87" s="48">
        <f t="shared" si="9"/>
        <v>0</v>
      </c>
      <c r="N87" s="46">
        <f t="shared" si="10"/>
        <v>0</v>
      </c>
      <c r="O87" s="46">
        <f t="shared" si="11"/>
        <v>0</v>
      </c>
      <c r="P87" s="46">
        <f t="shared" si="12"/>
        <v>0</v>
      </c>
      <c r="Q87" s="47">
        <f t="shared" si="13"/>
        <v>0</v>
      </c>
    </row>
    <row r="88" spans="1:17" ht="15.75" x14ac:dyDescent="0.2">
      <c r="A88" s="36">
        <v>73</v>
      </c>
      <c r="B88" s="107"/>
      <c r="C88" s="92" t="s">
        <v>426</v>
      </c>
      <c r="D88" s="23" t="s">
        <v>60</v>
      </c>
      <c r="E88" s="64">
        <v>1</v>
      </c>
      <c r="F88" s="126">
        <v>1</v>
      </c>
      <c r="G88" s="65"/>
      <c r="H88" s="62"/>
      <c r="I88" s="46">
        <f t="shared" si="7"/>
        <v>0</v>
      </c>
      <c r="J88" s="62"/>
      <c r="K88" s="62"/>
      <c r="L88" s="47">
        <f t="shared" si="8"/>
        <v>0</v>
      </c>
      <c r="M88" s="48">
        <f t="shared" si="9"/>
        <v>0</v>
      </c>
      <c r="N88" s="46">
        <f t="shared" si="10"/>
        <v>0</v>
      </c>
      <c r="O88" s="46">
        <f t="shared" si="11"/>
        <v>0</v>
      </c>
      <c r="P88" s="46">
        <f t="shared" si="12"/>
        <v>0</v>
      </c>
      <c r="Q88" s="47">
        <f t="shared" si="13"/>
        <v>0</v>
      </c>
    </row>
    <row r="89" spans="1:17" ht="45" x14ac:dyDescent="0.2">
      <c r="A89" s="36">
        <v>74</v>
      </c>
      <c r="B89" s="107"/>
      <c r="C89" s="92" t="s">
        <v>427</v>
      </c>
      <c r="D89" s="23" t="s">
        <v>60</v>
      </c>
      <c r="E89" s="64">
        <v>1</v>
      </c>
      <c r="F89" s="126">
        <v>1</v>
      </c>
      <c r="G89" s="65"/>
      <c r="H89" s="62"/>
      <c r="I89" s="46">
        <f t="shared" si="7"/>
        <v>0</v>
      </c>
      <c r="J89" s="62"/>
      <c r="K89" s="62"/>
      <c r="L89" s="47">
        <f t="shared" si="8"/>
        <v>0</v>
      </c>
      <c r="M89" s="48">
        <f t="shared" si="9"/>
        <v>0</v>
      </c>
      <c r="N89" s="46">
        <f t="shared" si="10"/>
        <v>0</v>
      </c>
      <c r="O89" s="46">
        <f t="shared" si="11"/>
        <v>0</v>
      </c>
      <c r="P89" s="46">
        <f t="shared" si="12"/>
        <v>0</v>
      </c>
      <c r="Q89" s="47">
        <f t="shared" si="13"/>
        <v>0</v>
      </c>
    </row>
    <row r="90" spans="1:17" ht="22.5" x14ac:dyDescent="0.2">
      <c r="A90" s="36">
        <v>75</v>
      </c>
      <c r="B90" s="107"/>
      <c r="C90" s="92" t="s">
        <v>428</v>
      </c>
      <c r="D90" s="23" t="s">
        <v>60</v>
      </c>
      <c r="E90" s="64">
        <v>1</v>
      </c>
      <c r="F90" s="126">
        <v>1</v>
      </c>
      <c r="G90" s="65"/>
      <c r="H90" s="62"/>
      <c r="I90" s="46">
        <f t="shared" si="7"/>
        <v>0</v>
      </c>
      <c r="J90" s="62"/>
      <c r="K90" s="62"/>
      <c r="L90" s="47">
        <f t="shared" si="8"/>
        <v>0</v>
      </c>
      <c r="M90" s="48">
        <f t="shared" si="9"/>
        <v>0</v>
      </c>
      <c r="N90" s="46">
        <f t="shared" si="10"/>
        <v>0</v>
      </c>
      <c r="O90" s="46">
        <f t="shared" si="11"/>
        <v>0</v>
      </c>
      <c r="P90" s="46">
        <f t="shared" si="12"/>
        <v>0</v>
      </c>
      <c r="Q90" s="47">
        <f t="shared" si="13"/>
        <v>0</v>
      </c>
    </row>
    <row r="91" spans="1:17" ht="15.75" x14ac:dyDescent="0.2">
      <c r="A91" s="36">
        <v>76</v>
      </c>
      <c r="B91" s="107"/>
      <c r="C91" s="92" t="s">
        <v>429</v>
      </c>
      <c r="D91" s="23" t="s">
        <v>60</v>
      </c>
      <c r="E91" s="64">
        <v>70</v>
      </c>
      <c r="F91" s="126">
        <v>70</v>
      </c>
      <c r="G91" s="65"/>
      <c r="H91" s="62"/>
      <c r="I91" s="46">
        <f t="shared" si="7"/>
        <v>0</v>
      </c>
      <c r="J91" s="62"/>
      <c r="K91" s="62"/>
      <c r="L91" s="47">
        <f t="shared" si="8"/>
        <v>0</v>
      </c>
      <c r="M91" s="48">
        <f t="shared" si="9"/>
        <v>0</v>
      </c>
      <c r="N91" s="46">
        <f t="shared" si="10"/>
        <v>0</v>
      </c>
      <c r="O91" s="46">
        <f t="shared" si="11"/>
        <v>0</v>
      </c>
      <c r="P91" s="46">
        <f t="shared" si="12"/>
        <v>0</v>
      </c>
      <c r="Q91" s="47">
        <f t="shared" si="13"/>
        <v>0</v>
      </c>
    </row>
    <row r="92" spans="1:17" ht="22.5" x14ac:dyDescent="0.2">
      <c r="A92" s="36">
        <v>77</v>
      </c>
      <c r="B92" s="107"/>
      <c r="C92" s="92" t="s">
        <v>430</v>
      </c>
      <c r="D92" s="23" t="s">
        <v>363</v>
      </c>
      <c r="E92" s="64">
        <v>240</v>
      </c>
      <c r="F92" s="126">
        <v>240</v>
      </c>
      <c r="G92" s="65"/>
      <c r="H92" s="62"/>
      <c r="I92" s="46">
        <f t="shared" si="7"/>
        <v>0</v>
      </c>
      <c r="J92" s="62"/>
      <c r="K92" s="62"/>
      <c r="L92" s="47">
        <f t="shared" si="8"/>
        <v>0</v>
      </c>
      <c r="M92" s="48">
        <f t="shared" si="9"/>
        <v>0</v>
      </c>
      <c r="N92" s="46">
        <f t="shared" si="10"/>
        <v>0</v>
      </c>
      <c r="O92" s="46">
        <f t="shared" si="11"/>
        <v>0</v>
      </c>
      <c r="P92" s="46">
        <f t="shared" si="12"/>
        <v>0</v>
      </c>
      <c r="Q92" s="47">
        <f t="shared" si="13"/>
        <v>0</v>
      </c>
    </row>
    <row r="93" spans="1:17" ht="15.75" x14ac:dyDescent="0.2">
      <c r="A93" s="36"/>
      <c r="B93" s="95" t="s">
        <v>360</v>
      </c>
      <c r="C93" s="96" t="s">
        <v>431</v>
      </c>
      <c r="D93" s="23"/>
      <c r="E93" s="64"/>
      <c r="F93" s="126"/>
      <c r="G93" s="65"/>
      <c r="H93" s="62"/>
      <c r="I93" s="46">
        <f t="shared" si="7"/>
        <v>0</v>
      </c>
      <c r="J93" s="62"/>
      <c r="K93" s="62"/>
      <c r="L93" s="47">
        <f t="shared" si="8"/>
        <v>0</v>
      </c>
      <c r="M93" s="48">
        <f t="shared" si="9"/>
        <v>0</v>
      </c>
      <c r="N93" s="46">
        <f t="shared" si="10"/>
        <v>0</v>
      </c>
      <c r="O93" s="46">
        <f t="shared" si="11"/>
        <v>0</v>
      </c>
      <c r="P93" s="46">
        <f t="shared" si="12"/>
        <v>0</v>
      </c>
      <c r="Q93" s="47">
        <f t="shared" si="13"/>
        <v>0</v>
      </c>
    </row>
    <row r="94" spans="1:17" ht="22.5" x14ac:dyDescent="0.2">
      <c r="A94" s="36">
        <v>78</v>
      </c>
      <c r="B94" s="107"/>
      <c r="C94" s="92" t="s">
        <v>432</v>
      </c>
      <c r="D94" s="23" t="s">
        <v>60</v>
      </c>
      <c r="E94" s="64">
        <v>18</v>
      </c>
      <c r="F94" s="126">
        <v>18</v>
      </c>
      <c r="G94" s="65"/>
      <c r="H94" s="62"/>
      <c r="I94" s="46">
        <f t="shared" si="7"/>
        <v>0</v>
      </c>
      <c r="J94" s="62"/>
      <c r="K94" s="62"/>
      <c r="L94" s="47">
        <f t="shared" si="8"/>
        <v>0</v>
      </c>
      <c r="M94" s="48">
        <f t="shared" si="9"/>
        <v>0</v>
      </c>
      <c r="N94" s="46">
        <f t="shared" si="10"/>
        <v>0</v>
      </c>
      <c r="O94" s="46">
        <f t="shared" si="11"/>
        <v>0</v>
      </c>
      <c r="P94" s="46">
        <f t="shared" si="12"/>
        <v>0</v>
      </c>
      <c r="Q94" s="47">
        <f t="shared" si="13"/>
        <v>0</v>
      </c>
    </row>
    <row r="95" spans="1:17" ht="22.5" x14ac:dyDescent="0.2">
      <c r="A95" s="36">
        <v>78</v>
      </c>
      <c r="B95" s="107"/>
      <c r="C95" s="92" t="s">
        <v>433</v>
      </c>
      <c r="D95" s="23" t="s">
        <v>60</v>
      </c>
      <c r="E95" s="64">
        <v>18</v>
      </c>
      <c r="F95" s="126">
        <v>18</v>
      </c>
      <c r="G95" s="65"/>
      <c r="H95" s="62"/>
      <c r="I95" s="46">
        <f t="shared" si="7"/>
        <v>0</v>
      </c>
      <c r="J95" s="62"/>
      <c r="K95" s="62"/>
      <c r="L95" s="47">
        <f t="shared" si="8"/>
        <v>0</v>
      </c>
      <c r="M95" s="48">
        <f t="shared" si="9"/>
        <v>0</v>
      </c>
      <c r="N95" s="46">
        <f t="shared" si="10"/>
        <v>0</v>
      </c>
      <c r="O95" s="46">
        <f t="shared" si="11"/>
        <v>0</v>
      </c>
      <c r="P95" s="46">
        <f t="shared" si="12"/>
        <v>0</v>
      </c>
      <c r="Q95" s="47">
        <f t="shared" si="13"/>
        <v>0</v>
      </c>
    </row>
    <row r="96" spans="1:17" ht="22.5" x14ac:dyDescent="0.2">
      <c r="A96" s="36">
        <v>78</v>
      </c>
      <c r="B96" s="107"/>
      <c r="C96" s="92" t="s">
        <v>434</v>
      </c>
      <c r="D96" s="23" t="s">
        <v>60</v>
      </c>
      <c r="E96" s="64">
        <v>24</v>
      </c>
      <c r="F96" s="126">
        <v>24</v>
      </c>
      <c r="G96" s="65"/>
      <c r="H96" s="62"/>
      <c r="I96" s="46">
        <f t="shared" si="7"/>
        <v>0</v>
      </c>
      <c r="J96" s="62"/>
      <c r="K96" s="62"/>
      <c r="L96" s="47">
        <f t="shared" si="8"/>
        <v>0</v>
      </c>
      <c r="M96" s="48">
        <f t="shared" si="9"/>
        <v>0</v>
      </c>
      <c r="N96" s="46">
        <f t="shared" si="10"/>
        <v>0</v>
      </c>
      <c r="O96" s="46">
        <f t="shared" si="11"/>
        <v>0</v>
      </c>
      <c r="P96" s="46">
        <f t="shared" si="12"/>
        <v>0</v>
      </c>
      <c r="Q96" s="47">
        <f t="shared" si="13"/>
        <v>0</v>
      </c>
    </row>
    <row r="97" spans="1:17" ht="22.5" x14ac:dyDescent="0.2">
      <c r="A97" s="36">
        <v>78</v>
      </c>
      <c r="B97" s="107"/>
      <c r="C97" s="92" t="s">
        <v>433</v>
      </c>
      <c r="D97" s="23" t="s">
        <v>60</v>
      </c>
      <c r="E97" s="64">
        <v>24</v>
      </c>
      <c r="F97" s="126">
        <v>24</v>
      </c>
      <c r="G97" s="65"/>
      <c r="H97" s="62"/>
      <c r="I97" s="46">
        <f t="shared" si="7"/>
        <v>0</v>
      </c>
      <c r="J97" s="62"/>
      <c r="K97" s="62"/>
      <c r="L97" s="47">
        <f t="shared" si="8"/>
        <v>0</v>
      </c>
      <c r="M97" s="48">
        <f t="shared" si="9"/>
        <v>0</v>
      </c>
      <c r="N97" s="46">
        <f t="shared" si="10"/>
        <v>0</v>
      </c>
      <c r="O97" s="46">
        <f t="shared" si="11"/>
        <v>0</v>
      </c>
      <c r="P97" s="46">
        <f t="shared" si="12"/>
        <v>0</v>
      </c>
      <c r="Q97" s="47">
        <f t="shared" si="13"/>
        <v>0</v>
      </c>
    </row>
    <row r="98" spans="1:17" ht="15.75" x14ac:dyDescent="0.2">
      <c r="A98" s="36">
        <v>78</v>
      </c>
      <c r="B98" s="107"/>
      <c r="C98" s="92" t="s">
        <v>435</v>
      </c>
      <c r="D98" s="23" t="s">
        <v>60</v>
      </c>
      <c r="E98" s="64">
        <v>4</v>
      </c>
      <c r="F98" s="126">
        <v>4</v>
      </c>
      <c r="G98" s="65"/>
      <c r="H98" s="62"/>
      <c r="I98" s="46">
        <f t="shared" si="7"/>
        <v>0</v>
      </c>
      <c r="J98" s="62"/>
      <c r="K98" s="62"/>
      <c r="L98" s="47">
        <f t="shared" si="8"/>
        <v>0</v>
      </c>
      <c r="M98" s="48">
        <f t="shared" si="9"/>
        <v>0</v>
      </c>
      <c r="N98" s="46">
        <f t="shared" si="10"/>
        <v>0</v>
      </c>
      <c r="O98" s="46">
        <f t="shared" si="11"/>
        <v>0</v>
      </c>
      <c r="P98" s="46">
        <f t="shared" si="12"/>
        <v>0</v>
      </c>
      <c r="Q98" s="47">
        <f t="shared" si="13"/>
        <v>0</v>
      </c>
    </row>
    <row r="99" spans="1:17" ht="22.5" x14ac:dyDescent="0.2">
      <c r="A99" s="36">
        <v>78</v>
      </c>
      <c r="B99" s="107"/>
      <c r="C99" s="92" t="s">
        <v>436</v>
      </c>
      <c r="D99" s="23" t="s">
        <v>60</v>
      </c>
      <c r="E99" s="64">
        <v>4</v>
      </c>
      <c r="F99" s="126">
        <v>4</v>
      </c>
      <c r="G99" s="65"/>
      <c r="H99" s="62"/>
      <c r="I99" s="46">
        <f t="shared" si="7"/>
        <v>0</v>
      </c>
      <c r="J99" s="62"/>
      <c r="K99" s="62"/>
      <c r="L99" s="47">
        <f t="shared" si="8"/>
        <v>0</v>
      </c>
      <c r="M99" s="48">
        <f t="shared" si="9"/>
        <v>0</v>
      </c>
      <c r="N99" s="46">
        <f t="shared" si="10"/>
        <v>0</v>
      </c>
      <c r="O99" s="46">
        <f t="shared" si="11"/>
        <v>0</v>
      </c>
      <c r="P99" s="46">
        <f t="shared" si="12"/>
        <v>0</v>
      </c>
      <c r="Q99" s="47">
        <f t="shared" si="13"/>
        <v>0</v>
      </c>
    </row>
    <row r="100" spans="1:17" ht="15.75" x14ac:dyDescent="0.2">
      <c r="A100" s="36">
        <v>78</v>
      </c>
      <c r="B100" s="107"/>
      <c r="C100" s="92" t="s">
        <v>437</v>
      </c>
      <c r="D100" s="23" t="s">
        <v>60</v>
      </c>
      <c r="E100" s="64">
        <v>1</v>
      </c>
      <c r="F100" s="126">
        <v>1</v>
      </c>
      <c r="G100" s="65"/>
      <c r="H100" s="62"/>
      <c r="I100" s="46">
        <f t="shared" si="7"/>
        <v>0</v>
      </c>
      <c r="J100" s="62"/>
      <c r="K100" s="62"/>
      <c r="L100" s="47">
        <f t="shared" si="8"/>
        <v>0</v>
      </c>
      <c r="M100" s="48">
        <f t="shared" si="9"/>
        <v>0</v>
      </c>
      <c r="N100" s="46">
        <f t="shared" si="10"/>
        <v>0</v>
      </c>
      <c r="O100" s="46">
        <f t="shared" si="11"/>
        <v>0</v>
      </c>
      <c r="P100" s="46">
        <f t="shared" si="12"/>
        <v>0</v>
      </c>
      <c r="Q100" s="47">
        <f t="shared" si="13"/>
        <v>0</v>
      </c>
    </row>
    <row r="101" spans="1:17" ht="23.25" thickBot="1" x14ac:dyDescent="0.25">
      <c r="A101" s="36">
        <v>78</v>
      </c>
      <c r="B101" s="107"/>
      <c r="C101" s="92" t="s">
        <v>438</v>
      </c>
      <c r="D101" s="23" t="s">
        <v>60</v>
      </c>
      <c r="E101" s="64">
        <v>1</v>
      </c>
      <c r="F101" s="126">
        <v>1</v>
      </c>
      <c r="G101" s="65"/>
      <c r="H101" s="62"/>
      <c r="I101" s="46">
        <f t="shared" si="7"/>
        <v>0</v>
      </c>
      <c r="J101" s="62"/>
      <c r="K101" s="62"/>
      <c r="L101" s="47">
        <f t="shared" si="8"/>
        <v>0</v>
      </c>
      <c r="M101" s="48">
        <f t="shared" si="9"/>
        <v>0</v>
      </c>
      <c r="N101" s="46">
        <f t="shared" si="10"/>
        <v>0</v>
      </c>
      <c r="O101" s="46">
        <f t="shared" si="11"/>
        <v>0</v>
      </c>
      <c r="P101" s="46">
        <f t="shared" si="12"/>
        <v>0</v>
      </c>
      <c r="Q101" s="47">
        <f t="shared" si="13"/>
        <v>0</v>
      </c>
    </row>
    <row r="102" spans="1:17" ht="12" thickBot="1" x14ac:dyDescent="0.25">
      <c r="A102" s="229" t="s">
        <v>575</v>
      </c>
      <c r="B102" s="230"/>
      <c r="C102" s="230"/>
      <c r="D102" s="230"/>
      <c r="E102" s="230"/>
      <c r="F102" s="230"/>
      <c r="G102" s="230"/>
      <c r="H102" s="230"/>
      <c r="I102" s="230"/>
      <c r="J102" s="230"/>
      <c r="K102" s="230"/>
      <c r="L102" s="231"/>
      <c r="M102" s="66">
        <f>SUM(M14:M101)</f>
        <v>0</v>
      </c>
      <c r="N102" s="67">
        <f>SUM(N14:N101)</f>
        <v>0</v>
      </c>
      <c r="O102" s="67">
        <f>SUM(O14:O101)</f>
        <v>0</v>
      </c>
      <c r="P102" s="67">
        <f>SUM(P14:P101)</f>
        <v>0</v>
      </c>
      <c r="Q102" s="68">
        <f>SUM(Q14:Q101)</f>
        <v>0</v>
      </c>
    </row>
    <row r="103" spans="1:17" x14ac:dyDescent="0.2">
      <c r="A103" s="15"/>
      <c r="B103" s="15"/>
      <c r="C103" s="15"/>
      <c r="D103" s="15"/>
      <c r="E103" s="15"/>
      <c r="F103" s="15"/>
      <c r="G103" s="15"/>
      <c r="H103" s="15"/>
      <c r="I103" s="15"/>
      <c r="J103" s="15"/>
      <c r="K103" s="15"/>
      <c r="L103" s="15"/>
      <c r="M103" s="15"/>
      <c r="N103" s="15"/>
      <c r="O103" s="15"/>
      <c r="P103" s="15"/>
      <c r="Q103" s="15"/>
    </row>
    <row r="104" spans="1:17" x14ac:dyDescent="0.2">
      <c r="A104" s="15"/>
      <c r="B104" s="15"/>
      <c r="C104" s="15"/>
      <c r="D104" s="15"/>
      <c r="E104" s="15"/>
      <c r="F104" s="15"/>
      <c r="G104" s="15"/>
      <c r="H104" s="15"/>
      <c r="I104" s="15"/>
      <c r="J104" s="15"/>
      <c r="K104" s="15"/>
      <c r="L104" s="15"/>
      <c r="M104" s="15"/>
      <c r="N104" s="15"/>
      <c r="O104" s="15"/>
      <c r="P104" s="15"/>
      <c r="Q104" s="15"/>
    </row>
    <row r="105" spans="1:17" x14ac:dyDescent="0.2">
      <c r="A105" s="1" t="s">
        <v>14</v>
      </c>
      <c r="B105" s="15"/>
      <c r="C105" s="223">
        <f>'Kops a'!C38:H38</f>
        <v>0</v>
      </c>
      <c r="D105" s="223"/>
      <c r="E105" s="223"/>
      <c r="F105" s="223"/>
      <c r="G105" s="223"/>
      <c r="H105" s="223"/>
      <c r="I105" s="223"/>
      <c r="J105" s="15"/>
      <c r="K105" s="15"/>
      <c r="L105" s="15"/>
      <c r="M105" s="15"/>
      <c r="N105" s="15"/>
      <c r="O105" s="15"/>
      <c r="P105" s="15"/>
      <c r="Q105" s="15"/>
    </row>
    <row r="106" spans="1:17" x14ac:dyDescent="0.2">
      <c r="A106" s="15"/>
      <c r="B106" s="15"/>
      <c r="C106" s="168" t="s">
        <v>15</v>
      </c>
      <c r="D106" s="168"/>
      <c r="E106" s="168"/>
      <c r="F106" s="168"/>
      <c r="G106" s="168"/>
      <c r="H106" s="168"/>
      <c r="I106" s="168"/>
      <c r="J106" s="15"/>
      <c r="K106" s="15"/>
      <c r="L106" s="15"/>
      <c r="M106" s="15"/>
      <c r="N106" s="15"/>
      <c r="O106" s="15"/>
      <c r="P106" s="15"/>
      <c r="Q106" s="15"/>
    </row>
    <row r="107" spans="1:17" x14ac:dyDescent="0.2">
      <c r="A107" s="15"/>
      <c r="B107" s="15"/>
      <c r="C107" s="15"/>
      <c r="D107" s="15"/>
      <c r="E107" s="15"/>
      <c r="F107" s="15"/>
      <c r="G107" s="15"/>
      <c r="H107" s="15"/>
      <c r="I107" s="15"/>
      <c r="J107" s="15"/>
      <c r="K107" s="15"/>
      <c r="L107" s="15"/>
      <c r="M107" s="15"/>
      <c r="N107" s="15"/>
      <c r="O107" s="15"/>
      <c r="P107" s="15"/>
      <c r="Q107" s="15"/>
    </row>
    <row r="108" spans="1:17" x14ac:dyDescent="0.2">
      <c r="A108" s="81" t="str">
        <f>'Kops a'!A41</f>
        <v>Tāme sastādīta 20__. gada __. _________</v>
      </c>
      <c r="B108" s="82"/>
      <c r="C108" s="82"/>
      <c r="D108" s="82"/>
      <c r="E108" s="15"/>
      <c r="F108" s="15"/>
      <c r="G108" s="15"/>
      <c r="H108" s="15"/>
      <c r="I108" s="15"/>
      <c r="J108" s="15"/>
      <c r="K108" s="15"/>
      <c r="L108" s="15"/>
      <c r="M108" s="15"/>
      <c r="N108" s="15"/>
      <c r="O108" s="15"/>
      <c r="P108" s="15"/>
      <c r="Q108" s="15"/>
    </row>
    <row r="109" spans="1:17" x14ac:dyDescent="0.2">
      <c r="A109" s="15"/>
      <c r="B109" s="15"/>
      <c r="C109" s="15"/>
      <c r="D109" s="15"/>
      <c r="E109" s="15"/>
      <c r="F109" s="15"/>
      <c r="G109" s="15"/>
      <c r="H109" s="15"/>
      <c r="I109" s="15"/>
      <c r="J109" s="15"/>
      <c r="K109" s="15"/>
      <c r="L109" s="15"/>
      <c r="M109" s="15"/>
      <c r="N109" s="15"/>
      <c r="O109" s="15"/>
      <c r="P109" s="15"/>
      <c r="Q109" s="15"/>
    </row>
    <row r="110" spans="1:17" x14ac:dyDescent="0.2">
      <c r="A110" s="1" t="s">
        <v>38</v>
      </c>
      <c r="B110" s="15"/>
      <c r="C110" s="223">
        <f>'Kops a'!C43:H43</f>
        <v>0</v>
      </c>
      <c r="D110" s="223"/>
      <c r="E110" s="223"/>
      <c r="F110" s="223"/>
      <c r="G110" s="223"/>
      <c r="H110" s="223"/>
      <c r="I110" s="223"/>
      <c r="J110" s="15"/>
      <c r="K110" s="15"/>
      <c r="L110" s="15"/>
      <c r="M110" s="15"/>
      <c r="N110" s="15"/>
      <c r="O110" s="15"/>
      <c r="P110" s="15"/>
      <c r="Q110" s="15"/>
    </row>
    <row r="111" spans="1:17" x14ac:dyDescent="0.2">
      <c r="A111" s="15"/>
      <c r="B111" s="15"/>
      <c r="C111" s="168" t="s">
        <v>15</v>
      </c>
      <c r="D111" s="168"/>
      <c r="E111" s="168"/>
      <c r="F111" s="168"/>
      <c r="G111" s="168"/>
      <c r="H111" s="168"/>
      <c r="I111" s="168"/>
      <c r="J111" s="15"/>
      <c r="K111" s="15"/>
      <c r="L111" s="15"/>
      <c r="M111" s="15"/>
      <c r="N111" s="15"/>
      <c r="O111" s="15"/>
      <c r="P111" s="15"/>
      <c r="Q111" s="15"/>
    </row>
    <row r="112" spans="1:17" x14ac:dyDescent="0.2">
      <c r="A112" s="15"/>
      <c r="B112" s="15"/>
      <c r="C112" s="15"/>
      <c r="D112" s="15"/>
      <c r="E112" s="15"/>
      <c r="F112" s="15"/>
      <c r="G112" s="15"/>
      <c r="H112" s="15"/>
      <c r="I112" s="15"/>
      <c r="J112" s="15"/>
      <c r="K112" s="15"/>
      <c r="L112" s="15"/>
      <c r="M112" s="15"/>
      <c r="N112" s="15"/>
      <c r="O112" s="15"/>
      <c r="P112" s="15"/>
      <c r="Q112" s="15"/>
    </row>
    <row r="113" spans="1:17" x14ac:dyDescent="0.2">
      <c r="A113" s="81" t="s">
        <v>55</v>
      </c>
      <c r="B113" s="82"/>
      <c r="C113" s="86">
        <f>'Kops a'!C46</f>
        <v>0</v>
      </c>
      <c r="D113" s="49"/>
      <c r="E113" s="15"/>
      <c r="F113" s="15"/>
      <c r="G113" s="15"/>
      <c r="H113" s="15"/>
      <c r="I113" s="15"/>
      <c r="J113" s="15"/>
      <c r="K113" s="15"/>
      <c r="L113" s="15"/>
      <c r="M113" s="15"/>
      <c r="N113" s="15"/>
      <c r="O113" s="15"/>
      <c r="P113" s="15"/>
      <c r="Q113" s="15"/>
    </row>
    <row r="114" spans="1:17" x14ac:dyDescent="0.2">
      <c r="A114" s="15"/>
      <c r="B114" s="15"/>
      <c r="C114" s="15"/>
      <c r="D114" s="15"/>
      <c r="E114" s="15"/>
      <c r="F114" s="15"/>
      <c r="G114" s="15"/>
      <c r="H114" s="15"/>
      <c r="I114" s="15"/>
      <c r="J114" s="15"/>
      <c r="K114" s="15"/>
      <c r="L114" s="15"/>
      <c r="M114" s="15"/>
      <c r="N114" s="15"/>
      <c r="O114" s="15"/>
      <c r="P114" s="15"/>
      <c r="Q114" s="15"/>
    </row>
  </sheetData>
  <mergeCells count="22">
    <mergeCell ref="C2:J2"/>
    <mergeCell ref="C3:J3"/>
    <mergeCell ref="D5:M5"/>
    <mergeCell ref="D6:M6"/>
    <mergeCell ref="D7:M7"/>
    <mergeCell ref="O9:P9"/>
    <mergeCell ref="A12:A13"/>
    <mergeCell ref="B12:B13"/>
    <mergeCell ref="C12:C13"/>
    <mergeCell ref="D12:D13"/>
    <mergeCell ref="E12:E13"/>
    <mergeCell ref="M12:Q12"/>
    <mergeCell ref="C111:I111"/>
    <mergeCell ref="C4:J4"/>
    <mergeCell ref="G12:L12"/>
    <mergeCell ref="A9:G9"/>
    <mergeCell ref="K9:N9"/>
    <mergeCell ref="D8:M8"/>
    <mergeCell ref="A102:L102"/>
    <mergeCell ref="C105:I105"/>
    <mergeCell ref="C106:I106"/>
    <mergeCell ref="C110:I110"/>
  </mergeCells>
  <conditionalFormatting sqref="O9:P9">
    <cfRule type="cellIs" dxfId="89" priority="29" operator="equal">
      <formula>0</formula>
    </cfRule>
  </conditionalFormatting>
  <conditionalFormatting sqref="A9:G9">
    <cfRule type="containsText" dxfId="88" priority="27" operator="containsText" text="Tāme sastādīta  20__. gada tirgus cenās, pamatojoties uz ___ daļas rasējumiem">
      <formula>NOT(ISERROR(SEARCH("Tāme sastādīta  20__. gada tirgus cenās, pamatojoties uz ___ daļas rasējumiem",A9)))</formula>
    </cfRule>
  </conditionalFormatting>
  <conditionalFormatting sqref="C2:J2">
    <cfRule type="cellIs" dxfId="87" priority="26" operator="equal">
      <formula>0</formula>
    </cfRule>
  </conditionalFormatting>
  <conditionalFormatting sqref="P10">
    <cfRule type="cellIs" dxfId="86" priority="25" operator="equal">
      <formula>"20__. gada __. _________"</formula>
    </cfRule>
  </conditionalFormatting>
  <conditionalFormatting sqref="A102:L102">
    <cfRule type="containsText" dxfId="85" priority="24" operator="containsText" text="Tiešās izmaksas kopā, t. sk. darba devēja sociālais nodoklis __.__% ">
      <formula>NOT(ISERROR(SEARCH("Tiešās izmaksas kopā, t. sk. darba devēja sociālais nodoklis __.__% ",A102)))</formula>
    </cfRule>
  </conditionalFormatting>
  <conditionalFormatting sqref="M102:Q102">
    <cfRule type="cellIs" dxfId="84" priority="19" operator="equal">
      <formula>0</formula>
    </cfRule>
  </conditionalFormatting>
  <conditionalFormatting sqref="C4:J4">
    <cfRule type="cellIs" dxfId="83" priority="18" operator="equal">
      <formula>0</formula>
    </cfRule>
  </conditionalFormatting>
  <conditionalFormatting sqref="D5:M8">
    <cfRule type="cellIs" dxfId="82" priority="14" operator="equal">
      <formula>0</formula>
    </cfRule>
  </conditionalFormatting>
  <conditionalFormatting sqref="Q10">
    <cfRule type="cellIs" dxfId="81" priority="10" operator="equal">
      <formula>"20__. gada __. _________"</formula>
    </cfRule>
  </conditionalFormatting>
  <conditionalFormatting sqref="C110:I110">
    <cfRule type="cellIs" dxfId="80" priority="7" operator="equal">
      <formula>0</formula>
    </cfRule>
  </conditionalFormatting>
  <conditionalFormatting sqref="C105:I105">
    <cfRule type="cellIs" dxfId="79" priority="6" operator="equal">
      <formula>0</formula>
    </cfRule>
  </conditionalFormatting>
  <conditionalFormatting sqref="C110:I110 C113 C105:I105">
    <cfRule type="cellIs" dxfId="78" priority="5" operator="equal">
      <formula>0</formula>
    </cfRule>
  </conditionalFormatting>
  <conditionalFormatting sqref="D1">
    <cfRule type="cellIs" dxfId="77" priority="4" operator="equal">
      <formula>0</formula>
    </cfRule>
  </conditionalFormatting>
  <conditionalFormatting sqref="A14:B101 J14:K101 D14:H101">
    <cfRule type="cellIs" dxfId="76" priority="3" operator="equal">
      <formula>0</formula>
    </cfRule>
  </conditionalFormatting>
  <conditionalFormatting sqref="I14:I101 L14:Q101">
    <cfRule type="cellIs" dxfId="75" priority="2" operator="equal">
      <formula>0</formula>
    </cfRule>
  </conditionalFormatting>
  <conditionalFormatting sqref="C14:C101">
    <cfRule type="cellIs" dxfId="74" priority="1" operator="equal">
      <formula>0</formula>
    </cfRule>
  </conditionalFormatting>
  <pageMargins left="0.7" right="0.7" top="0.75" bottom="0.75" header="0.3" footer="0.3"/>
  <pageSetup paperSize="9" scale="80"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9C848299-F747-4D4C-BE47-58A1BBDB8A5B}">
            <xm:f>NOT(ISERROR(SEARCH("Tāme sastādīta ____. gada ___. ______________",A108)))</xm:f>
            <xm:f>"Tāme sastādīta ____. gada ___. ______________"</xm:f>
            <x14:dxf>
              <font>
                <color auto="1"/>
              </font>
              <fill>
                <patternFill>
                  <bgColor rgb="FFC6EFCE"/>
                </patternFill>
              </fill>
            </x14:dxf>
          </x14:cfRule>
          <xm:sqref>A108</xm:sqref>
        </x14:conditionalFormatting>
        <x14:conditionalFormatting xmlns:xm="http://schemas.microsoft.com/office/excel/2006/main">
          <x14:cfRule type="containsText" priority="8" operator="containsText" id="{1A9581D5-9790-4D5D-94E5-4E7B8C258AD0}">
            <xm:f>NOT(ISERROR(SEARCH("Sertifikāta Nr. _________________________________",A113)))</xm:f>
            <xm:f>"Sertifikāta Nr. _________________________________"</xm:f>
            <x14:dxf>
              <font>
                <color auto="1"/>
              </font>
              <fill>
                <patternFill>
                  <bgColor rgb="FFC6EFCE"/>
                </patternFill>
              </fill>
            </x14:dxf>
          </x14:cfRule>
          <xm:sqref>A113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P70"/>
  <sheetViews>
    <sheetView zoomScaleNormal="100" workbookViewId="0">
      <selection activeCell="A9" sqref="A9:F9"/>
    </sheetView>
  </sheetViews>
  <sheetFormatPr defaultRowHeight="11.25" x14ac:dyDescent="0.2"/>
  <cols>
    <col min="1" max="1" width="4.5703125" style="1" customWidth="1"/>
    <col min="2" max="2" width="5.28515625" style="1" customWidth="1"/>
    <col min="3" max="3" width="52.8554687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1"/>
      <c r="B1" s="21"/>
      <c r="C1" s="25" t="s">
        <v>39</v>
      </c>
      <c r="D1" s="50" t="str">
        <f>'Kops a'!A26</f>
        <v>11a</v>
      </c>
      <c r="E1" s="21"/>
      <c r="F1" s="21"/>
      <c r="G1" s="21"/>
      <c r="H1" s="21"/>
      <c r="I1" s="21"/>
      <c r="J1" s="21"/>
      <c r="N1" s="24"/>
      <c r="O1" s="25"/>
      <c r="P1" s="26"/>
    </row>
    <row r="2" spans="1:16" x14ac:dyDescent="0.2">
      <c r="A2" s="27"/>
      <c r="B2" s="27"/>
      <c r="C2" s="232" t="s">
        <v>571</v>
      </c>
      <c r="D2" s="232"/>
      <c r="E2" s="232"/>
      <c r="F2" s="232"/>
      <c r="G2" s="232"/>
      <c r="H2" s="232"/>
      <c r="I2" s="232"/>
      <c r="J2" s="27"/>
    </row>
    <row r="3" spans="1:16" x14ac:dyDescent="0.2">
      <c r="A3" s="28"/>
      <c r="B3" s="28"/>
      <c r="C3" s="212" t="s">
        <v>18</v>
      </c>
      <c r="D3" s="212"/>
      <c r="E3" s="212"/>
      <c r="F3" s="212"/>
      <c r="G3" s="212"/>
      <c r="H3" s="212"/>
      <c r="I3" s="212"/>
      <c r="J3" s="28"/>
    </row>
    <row r="4" spans="1:16" x14ac:dyDescent="0.2">
      <c r="A4" s="28"/>
      <c r="B4" s="28"/>
      <c r="C4" s="233" t="s">
        <v>53</v>
      </c>
      <c r="D4" s="233"/>
      <c r="E4" s="233"/>
      <c r="F4" s="233"/>
      <c r="G4" s="233"/>
      <c r="H4" s="233"/>
      <c r="I4" s="233"/>
      <c r="J4" s="28"/>
    </row>
    <row r="5" spans="1:16" x14ac:dyDescent="0.2">
      <c r="A5" s="21"/>
      <c r="B5" s="21"/>
      <c r="C5" s="25" t="s">
        <v>5</v>
      </c>
      <c r="D5" s="246" t="str">
        <f>'Kops a'!D7</f>
        <v>Daudzdzīvokļu dzīvojamā māja</v>
      </c>
      <c r="E5" s="246"/>
      <c r="F5" s="246"/>
      <c r="G5" s="246"/>
      <c r="H5" s="246"/>
      <c r="I5" s="246"/>
      <c r="J5" s="246"/>
      <c r="K5" s="246"/>
      <c r="L5" s="246"/>
      <c r="M5" s="15"/>
      <c r="N5" s="15"/>
      <c r="O5" s="15"/>
      <c r="P5" s="15"/>
    </row>
    <row r="6" spans="1:16" x14ac:dyDescent="0.2">
      <c r="A6" s="21"/>
      <c r="B6" s="21"/>
      <c r="C6" s="25" t="s">
        <v>6</v>
      </c>
      <c r="D6" s="246" t="str">
        <f>'Kops a'!D8</f>
        <v>Daudzdzīvokļu dzīvojamās mājas vienkāršotās atjaunošanas apliecinājuma karte</v>
      </c>
      <c r="E6" s="246"/>
      <c r="F6" s="246"/>
      <c r="G6" s="246"/>
      <c r="H6" s="246"/>
      <c r="I6" s="246"/>
      <c r="J6" s="246"/>
      <c r="K6" s="246"/>
      <c r="L6" s="246"/>
      <c r="M6" s="15"/>
      <c r="N6" s="15"/>
      <c r="O6" s="15"/>
      <c r="P6" s="15"/>
    </row>
    <row r="7" spans="1:16" x14ac:dyDescent="0.2">
      <c r="A7" s="21"/>
      <c r="B7" s="21"/>
      <c r="C7" s="25" t="s">
        <v>7</v>
      </c>
      <c r="D7" s="246" t="str">
        <f>'Kops a'!D9</f>
        <v>Enkmaņa iela 1, Valmiera</v>
      </c>
      <c r="E7" s="246"/>
      <c r="F7" s="246"/>
      <c r="G7" s="246"/>
      <c r="H7" s="246"/>
      <c r="I7" s="246"/>
      <c r="J7" s="246"/>
      <c r="K7" s="246"/>
      <c r="L7" s="246"/>
      <c r="M7" s="15"/>
      <c r="N7" s="15"/>
      <c r="O7" s="15"/>
      <c r="P7" s="15"/>
    </row>
    <row r="8" spans="1:16" x14ac:dyDescent="0.2">
      <c r="A8" s="21"/>
      <c r="B8" s="21"/>
      <c r="C8" s="4" t="s">
        <v>21</v>
      </c>
      <c r="D8" s="246">
        <f>'Kops a'!D10</f>
        <v>0</v>
      </c>
      <c r="E8" s="246"/>
      <c r="F8" s="246"/>
      <c r="G8" s="246"/>
      <c r="H8" s="246"/>
      <c r="I8" s="246"/>
      <c r="J8" s="246"/>
      <c r="K8" s="246"/>
      <c r="L8" s="246"/>
      <c r="M8" s="15"/>
      <c r="N8" s="15"/>
      <c r="O8" s="15"/>
      <c r="P8" s="15"/>
    </row>
    <row r="9" spans="1:16" ht="11.25" customHeight="1" x14ac:dyDescent="0.2">
      <c r="A9" s="234" t="s">
        <v>629</v>
      </c>
      <c r="B9" s="234"/>
      <c r="C9" s="234"/>
      <c r="D9" s="234"/>
      <c r="E9" s="234"/>
      <c r="F9" s="234"/>
      <c r="G9" s="29"/>
      <c r="H9" s="29"/>
      <c r="I9" s="29"/>
      <c r="J9" s="238" t="s">
        <v>40</v>
      </c>
      <c r="K9" s="238"/>
      <c r="L9" s="238"/>
      <c r="M9" s="238"/>
      <c r="N9" s="245">
        <f>P58</f>
        <v>0</v>
      </c>
      <c r="O9" s="245"/>
      <c r="P9" s="29"/>
    </row>
    <row r="10" spans="1:16" x14ac:dyDescent="0.2">
      <c r="A10" s="30"/>
      <c r="B10" s="31"/>
      <c r="C10" s="4"/>
      <c r="D10" s="21"/>
      <c r="E10" s="21"/>
      <c r="F10" s="21"/>
      <c r="G10" s="21"/>
      <c r="H10" s="21"/>
      <c r="I10" s="21"/>
      <c r="J10" s="21"/>
      <c r="K10" s="21"/>
      <c r="L10" s="27"/>
      <c r="M10" s="27"/>
      <c r="O10" s="84"/>
      <c r="P10" s="83" t="str">
        <f>A64</f>
        <v>Tāme sastādīta 20__. gada __. _________</v>
      </c>
    </row>
    <row r="11" spans="1:16" ht="12" thickBot="1" x14ac:dyDescent="0.25">
      <c r="A11" s="30"/>
      <c r="B11" s="31"/>
      <c r="C11" s="4"/>
      <c r="D11" s="21"/>
      <c r="E11" s="21"/>
      <c r="F11" s="21"/>
      <c r="G11" s="21"/>
      <c r="H11" s="21"/>
      <c r="I11" s="21"/>
      <c r="J11" s="21"/>
      <c r="K11" s="21"/>
      <c r="L11" s="32"/>
      <c r="M11" s="32"/>
      <c r="N11" s="33"/>
      <c r="O11" s="24"/>
      <c r="P11" s="21"/>
    </row>
    <row r="12" spans="1:16" x14ac:dyDescent="0.2">
      <c r="A12" s="190" t="s">
        <v>24</v>
      </c>
      <c r="B12" s="240" t="s">
        <v>41</v>
      </c>
      <c r="C12" s="236" t="s">
        <v>42</v>
      </c>
      <c r="D12" s="243" t="s">
        <v>43</v>
      </c>
      <c r="E12" s="227" t="s">
        <v>44</v>
      </c>
      <c r="F12" s="235" t="s">
        <v>45</v>
      </c>
      <c r="G12" s="236"/>
      <c r="H12" s="236"/>
      <c r="I12" s="236"/>
      <c r="J12" s="236"/>
      <c r="K12" s="237"/>
      <c r="L12" s="235" t="s">
        <v>46</v>
      </c>
      <c r="M12" s="236"/>
      <c r="N12" s="236"/>
      <c r="O12" s="236"/>
      <c r="P12" s="237"/>
    </row>
    <row r="13" spans="1:16" ht="126.75" customHeight="1" thickBot="1" x14ac:dyDescent="0.25">
      <c r="A13" s="239"/>
      <c r="B13" s="241"/>
      <c r="C13" s="242"/>
      <c r="D13" s="244"/>
      <c r="E13" s="228"/>
      <c r="F13" s="34" t="s">
        <v>47</v>
      </c>
      <c r="G13" s="35" t="s">
        <v>48</v>
      </c>
      <c r="H13" s="35" t="s">
        <v>49</v>
      </c>
      <c r="I13" s="35" t="s">
        <v>50</v>
      </c>
      <c r="J13" s="35" t="s">
        <v>51</v>
      </c>
      <c r="K13" s="58" t="s">
        <v>52</v>
      </c>
      <c r="L13" s="34" t="s">
        <v>47</v>
      </c>
      <c r="M13" s="35" t="s">
        <v>49</v>
      </c>
      <c r="N13" s="35" t="s">
        <v>50</v>
      </c>
      <c r="O13" s="35" t="s">
        <v>51</v>
      </c>
      <c r="P13" s="58" t="s">
        <v>52</v>
      </c>
    </row>
    <row r="14" spans="1:16" x14ac:dyDescent="0.2">
      <c r="A14" s="36"/>
      <c r="B14" s="94" t="s">
        <v>440</v>
      </c>
      <c r="C14" s="91" t="s">
        <v>481</v>
      </c>
      <c r="D14" s="23"/>
      <c r="E14" s="64"/>
      <c r="F14" s="65"/>
      <c r="G14" s="62"/>
      <c r="H14" s="46">
        <f>ROUND(F14*G14,2)</f>
        <v>0</v>
      </c>
      <c r="I14" s="62"/>
      <c r="J14" s="62"/>
      <c r="K14" s="47">
        <f>SUM(H14:J14)</f>
        <v>0</v>
      </c>
      <c r="L14" s="48">
        <f t="shared" ref="L14:L57" si="0">ROUND(E14*F14,2)</f>
        <v>0</v>
      </c>
      <c r="M14" s="46">
        <f t="shared" ref="M14:M57" si="1">ROUND(H14*E14,2)</f>
        <v>0</v>
      </c>
      <c r="N14" s="46">
        <f t="shared" ref="N14:N57" si="2">ROUND(I14*E14,2)</f>
        <v>0</v>
      </c>
      <c r="O14" s="46">
        <f t="shared" ref="O14:O57" si="3">ROUND(J14*E14,2)</f>
        <v>0</v>
      </c>
      <c r="P14" s="47">
        <f>SUM(M14:O14)</f>
        <v>0</v>
      </c>
    </row>
    <row r="15" spans="1:16" x14ac:dyDescent="0.2">
      <c r="A15" s="36">
        <v>1</v>
      </c>
      <c r="B15" s="37"/>
      <c r="C15" s="45" t="s">
        <v>441</v>
      </c>
      <c r="D15" s="23" t="s">
        <v>146</v>
      </c>
      <c r="E15" s="64">
        <v>40</v>
      </c>
      <c r="F15" s="65"/>
      <c r="G15" s="62"/>
      <c r="H15" s="46">
        <f t="shared" ref="H15:H57" si="4">ROUND(F15*G15,2)</f>
        <v>0</v>
      </c>
      <c r="I15" s="62"/>
      <c r="J15" s="62"/>
      <c r="K15" s="47">
        <f t="shared" ref="K15:K57" si="5">SUM(H15:J15)</f>
        <v>0</v>
      </c>
      <c r="L15" s="48">
        <f t="shared" si="0"/>
        <v>0</v>
      </c>
      <c r="M15" s="46">
        <f t="shared" si="1"/>
        <v>0</v>
      </c>
      <c r="N15" s="46">
        <f t="shared" si="2"/>
        <v>0</v>
      </c>
      <c r="O15" s="46">
        <f t="shared" si="3"/>
        <v>0</v>
      </c>
      <c r="P15" s="47">
        <f t="shared" ref="P15:P57" si="6">SUM(M15:O15)</f>
        <v>0</v>
      </c>
    </row>
    <row r="16" spans="1:16" x14ac:dyDescent="0.2">
      <c r="A16" s="36">
        <v>2</v>
      </c>
      <c r="B16" s="37"/>
      <c r="C16" s="45" t="s">
        <v>442</v>
      </c>
      <c r="D16" s="23" t="s">
        <v>443</v>
      </c>
      <c r="E16" s="64">
        <v>12</v>
      </c>
      <c r="F16" s="65"/>
      <c r="G16" s="62"/>
      <c r="H16" s="46">
        <f t="shared" si="4"/>
        <v>0</v>
      </c>
      <c r="I16" s="62"/>
      <c r="J16" s="62"/>
      <c r="K16" s="47">
        <f t="shared" si="5"/>
        <v>0</v>
      </c>
      <c r="L16" s="48">
        <f t="shared" si="0"/>
        <v>0</v>
      </c>
      <c r="M16" s="46">
        <f t="shared" si="1"/>
        <v>0</v>
      </c>
      <c r="N16" s="46">
        <f t="shared" si="2"/>
        <v>0</v>
      </c>
      <c r="O16" s="46">
        <f t="shared" si="3"/>
        <v>0</v>
      </c>
      <c r="P16" s="47">
        <f t="shared" si="6"/>
        <v>0</v>
      </c>
    </row>
    <row r="17" spans="1:16" x14ac:dyDescent="0.2">
      <c r="A17" s="36">
        <v>3</v>
      </c>
      <c r="B17" s="37"/>
      <c r="C17" s="45" t="s">
        <v>444</v>
      </c>
      <c r="D17" s="23" t="s">
        <v>151</v>
      </c>
      <c r="E17" s="64">
        <v>4</v>
      </c>
      <c r="F17" s="65"/>
      <c r="G17" s="62"/>
      <c r="H17" s="46">
        <f t="shared" si="4"/>
        <v>0</v>
      </c>
      <c r="I17" s="62"/>
      <c r="J17" s="62"/>
      <c r="K17" s="47">
        <f t="shared" si="5"/>
        <v>0</v>
      </c>
      <c r="L17" s="48">
        <f t="shared" si="0"/>
        <v>0</v>
      </c>
      <c r="M17" s="46">
        <f t="shared" si="1"/>
        <v>0</v>
      </c>
      <c r="N17" s="46">
        <f t="shared" si="2"/>
        <v>0</v>
      </c>
      <c r="O17" s="46">
        <f t="shared" si="3"/>
        <v>0</v>
      </c>
      <c r="P17" s="47">
        <f t="shared" si="6"/>
        <v>0</v>
      </c>
    </row>
    <row r="18" spans="1:16" x14ac:dyDescent="0.2">
      <c r="A18" s="36">
        <v>4</v>
      </c>
      <c r="B18" s="37"/>
      <c r="C18" s="45" t="s">
        <v>445</v>
      </c>
      <c r="D18" s="23" t="s">
        <v>151</v>
      </c>
      <c r="E18" s="64">
        <v>4</v>
      </c>
      <c r="F18" s="65"/>
      <c r="G18" s="62"/>
      <c r="H18" s="46">
        <f t="shared" si="4"/>
        <v>0</v>
      </c>
      <c r="I18" s="62"/>
      <c r="J18" s="62"/>
      <c r="K18" s="47">
        <f t="shared" si="5"/>
        <v>0</v>
      </c>
      <c r="L18" s="48">
        <f t="shared" si="0"/>
        <v>0</v>
      </c>
      <c r="M18" s="46">
        <f t="shared" si="1"/>
        <v>0</v>
      </c>
      <c r="N18" s="46">
        <f t="shared" si="2"/>
        <v>0</v>
      </c>
      <c r="O18" s="46">
        <f t="shared" si="3"/>
        <v>0</v>
      </c>
      <c r="P18" s="47">
        <f t="shared" si="6"/>
        <v>0</v>
      </c>
    </row>
    <row r="19" spans="1:16" x14ac:dyDescent="0.2">
      <c r="A19" s="36">
        <v>5</v>
      </c>
      <c r="B19" s="37"/>
      <c r="C19" s="45" t="s">
        <v>446</v>
      </c>
      <c r="D19" s="23" t="s">
        <v>443</v>
      </c>
      <c r="E19" s="64">
        <v>12</v>
      </c>
      <c r="F19" s="65"/>
      <c r="G19" s="62"/>
      <c r="H19" s="46">
        <f t="shared" si="4"/>
        <v>0</v>
      </c>
      <c r="I19" s="62"/>
      <c r="J19" s="62"/>
      <c r="K19" s="47">
        <f t="shared" si="5"/>
        <v>0</v>
      </c>
      <c r="L19" s="48">
        <f t="shared" si="0"/>
        <v>0</v>
      </c>
      <c r="M19" s="46">
        <f t="shared" si="1"/>
        <v>0</v>
      </c>
      <c r="N19" s="46">
        <f t="shared" si="2"/>
        <v>0</v>
      </c>
      <c r="O19" s="46">
        <f t="shared" si="3"/>
        <v>0</v>
      </c>
      <c r="P19" s="47">
        <f t="shared" si="6"/>
        <v>0</v>
      </c>
    </row>
    <row r="20" spans="1:16" x14ac:dyDescent="0.2">
      <c r="A20" s="36">
        <v>6</v>
      </c>
      <c r="B20" s="37"/>
      <c r="C20" s="45" t="s">
        <v>447</v>
      </c>
      <c r="D20" s="23" t="s">
        <v>443</v>
      </c>
      <c r="E20" s="64">
        <v>12</v>
      </c>
      <c r="F20" s="65"/>
      <c r="G20" s="62"/>
      <c r="H20" s="46">
        <f t="shared" si="4"/>
        <v>0</v>
      </c>
      <c r="I20" s="62"/>
      <c r="J20" s="62"/>
      <c r="K20" s="47">
        <f t="shared" si="5"/>
        <v>0</v>
      </c>
      <c r="L20" s="48">
        <f t="shared" si="0"/>
        <v>0</v>
      </c>
      <c r="M20" s="46">
        <f t="shared" si="1"/>
        <v>0</v>
      </c>
      <c r="N20" s="46">
        <f t="shared" si="2"/>
        <v>0</v>
      </c>
      <c r="O20" s="46">
        <f t="shared" si="3"/>
        <v>0</v>
      </c>
      <c r="P20" s="47">
        <f t="shared" si="6"/>
        <v>0</v>
      </c>
    </row>
    <row r="21" spans="1:16" x14ac:dyDescent="0.2">
      <c r="A21" s="36">
        <v>7</v>
      </c>
      <c r="B21" s="37"/>
      <c r="C21" s="45" t="s">
        <v>448</v>
      </c>
      <c r="D21" s="23" t="s">
        <v>130</v>
      </c>
      <c r="E21" s="64">
        <v>4</v>
      </c>
      <c r="F21" s="65"/>
      <c r="G21" s="62"/>
      <c r="H21" s="46">
        <f t="shared" si="4"/>
        <v>0</v>
      </c>
      <c r="I21" s="62"/>
      <c r="J21" s="62"/>
      <c r="K21" s="47">
        <f t="shared" si="5"/>
        <v>0</v>
      </c>
      <c r="L21" s="48">
        <f t="shared" si="0"/>
        <v>0</v>
      </c>
      <c r="M21" s="46">
        <f t="shared" si="1"/>
        <v>0</v>
      </c>
      <c r="N21" s="46">
        <f t="shared" si="2"/>
        <v>0</v>
      </c>
      <c r="O21" s="46">
        <f t="shared" si="3"/>
        <v>0</v>
      </c>
      <c r="P21" s="47">
        <f t="shared" si="6"/>
        <v>0</v>
      </c>
    </row>
    <row r="22" spans="1:16" x14ac:dyDescent="0.2">
      <c r="A22" s="36">
        <v>8</v>
      </c>
      <c r="B22" s="37"/>
      <c r="C22" s="45" t="s">
        <v>449</v>
      </c>
      <c r="D22" s="23" t="s">
        <v>130</v>
      </c>
      <c r="E22" s="64">
        <v>4</v>
      </c>
      <c r="F22" s="65"/>
      <c r="G22" s="62"/>
      <c r="H22" s="46">
        <f t="shared" si="4"/>
        <v>0</v>
      </c>
      <c r="I22" s="62"/>
      <c r="J22" s="62"/>
      <c r="K22" s="47">
        <f t="shared" si="5"/>
        <v>0</v>
      </c>
      <c r="L22" s="48">
        <f t="shared" si="0"/>
        <v>0</v>
      </c>
      <c r="M22" s="46">
        <f t="shared" si="1"/>
        <v>0</v>
      </c>
      <c r="N22" s="46">
        <f t="shared" si="2"/>
        <v>0</v>
      </c>
      <c r="O22" s="46">
        <f t="shared" si="3"/>
        <v>0</v>
      </c>
      <c r="P22" s="47">
        <f t="shared" si="6"/>
        <v>0</v>
      </c>
    </row>
    <row r="23" spans="1:16" ht="22.5" x14ac:dyDescent="0.2">
      <c r="A23" s="36">
        <v>9</v>
      </c>
      <c r="B23" s="37"/>
      <c r="C23" s="45" t="s">
        <v>450</v>
      </c>
      <c r="D23" s="23" t="s">
        <v>146</v>
      </c>
      <c r="E23" s="64">
        <v>40</v>
      </c>
      <c r="F23" s="65"/>
      <c r="G23" s="62"/>
      <c r="H23" s="46">
        <f t="shared" si="4"/>
        <v>0</v>
      </c>
      <c r="I23" s="62"/>
      <c r="J23" s="62"/>
      <c r="K23" s="47">
        <f t="shared" si="5"/>
        <v>0</v>
      </c>
      <c r="L23" s="48">
        <f t="shared" si="0"/>
        <v>0</v>
      </c>
      <c r="M23" s="46">
        <f t="shared" si="1"/>
        <v>0</v>
      </c>
      <c r="N23" s="46">
        <f t="shared" si="2"/>
        <v>0</v>
      </c>
      <c r="O23" s="46">
        <f t="shared" si="3"/>
        <v>0</v>
      </c>
      <c r="P23" s="47">
        <f t="shared" si="6"/>
        <v>0</v>
      </c>
    </row>
    <row r="24" spans="1:16" x14ac:dyDescent="0.2">
      <c r="A24" s="36">
        <v>10</v>
      </c>
      <c r="B24" s="37"/>
      <c r="C24" s="45" t="s">
        <v>451</v>
      </c>
      <c r="D24" s="23" t="s">
        <v>130</v>
      </c>
      <c r="E24" s="64">
        <v>12</v>
      </c>
      <c r="F24" s="65"/>
      <c r="G24" s="62"/>
      <c r="H24" s="46">
        <f t="shared" si="4"/>
        <v>0</v>
      </c>
      <c r="I24" s="62"/>
      <c r="J24" s="62"/>
      <c r="K24" s="47">
        <f t="shared" si="5"/>
        <v>0</v>
      </c>
      <c r="L24" s="48">
        <f t="shared" si="0"/>
        <v>0</v>
      </c>
      <c r="M24" s="46">
        <f t="shared" si="1"/>
        <v>0</v>
      </c>
      <c r="N24" s="46">
        <f t="shared" si="2"/>
        <v>0</v>
      </c>
      <c r="O24" s="46">
        <f t="shared" si="3"/>
        <v>0</v>
      </c>
      <c r="P24" s="47">
        <f t="shared" si="6"/>
        <v>0</v>
      </c>
    </row>
    <row r="25" spans="1:16" x14ac:dyDescent="0.2">
      <c r="A25" s="36">
        <v>11</v>
      </c>
      <c r="B25" s="37"/>
      <c r="C25" s="45" t="s">
        <v>452</v>
      </c>
      <c r="D25" s="23" t="s">
        <v>130</v>
      </c>
      <c r="E25" s="64">
        <v>12</v>
      </c>
      <c r="F25" s="65"/>
      <c r="G25" s="62"/>
      <c r="H25" s="46">
        <f t="shared" si="4"/>
        <v>0</v>
      </c>
      <c r="I25" s="62"/>
      <c r="J25" s="62"/>
      <c r="K25" s="47">
        <f t="shared" si="5"/>
        <v>0</v>
      </c>
      <c r="L25" s="48">
        <f t="shared" si="0"/>
        <v>0</v>
      </c>
      <c r="M25" s="46">
        <f t="shared" si="1"/>
        <v>0</v>
      </c>
      <c r="N25" s="46">
        <f t="shared" si="2"/>
        <v>0</v>
      </c>
      <c r="O25" s="46">
        <f t="shared" si="3"/>
        <v>0</v>
      </c>
      <c r="P25" s="47">
        <f t="shared" si="6"/>
        <v>0</v>
      </c>
    </row>
    <row r="26" spans="1:16" x14ac:dyDescent="0.2">
      <c r="A26" s="36">
        <v>11.1</v>
      </c>
      <c r="B26" s="37"/>
      <c r="C26" s="45" t="s">
        <v>453</v>
      </c>
      <c r="D26" s="23" t="s">
        <v>68</v>
      </c>
      <c r="E26" s="64">
        <f>10*4*0.5</f>
        <v>20</v>
      </c>
      <c r="F26" s="65"/>
      <c r="G26" s="62"/>
      <c r="H26" s="46">
        <f t="shared" si="4"/>
        <v>0</v>
      </c>
      <c r="I26" s="62"/>
      <c r="J26" s="62"/>
      <c r="K26" s="47">
        <f t="shared" si="5"/>
        <v>0</v>
      </c>
      <c r="L26" s="48">
        <f t="shared" si="0"/>
        <v>0</v>
      </c>
      <c r="M26" s="46">
        <f t="shared" si="1"/>
        <v>0</v>
      </c>
      <c r="N26" s="46">
        <f t="shared" si="2"/>
        <v>0</v>
      </c>
      <c r="O26" s="46">
        <f t="shared" si="3"/>
        <v>0</v>
      </c>
      <c r="P26" s="47">
        <f t="shared" si="6"/>
        <v>0</v>
      </c>
    </row>
    <row r="27" spans="1:16" x14ac:dyDescent="0.2">
      <c r="A27" s="36">
        <v>12</v>
      </c>
      <c r="B27" s="37"/>
      <c r="C27" s="45" t="s">
        <v>454</v>
      </c>
      <c r="D27" s="23" t="s">
        <v>151</v>
      </c>
      <c r="E27" s="64">
        <v>1</v>
      </c>
      <c r="F27" s="65"/>
      <c r="G27" s="62"/>
      <c r="H27" s="46">
        <f t="shared" si="4"/>
        <v>0</v>
      </c>
      <c r="I27" s="62"/>
      <c r="J27" s="62"/>
      <c r="K27" s="47">
        <f t="shared" si="5"/>
        <v>0</v>
      </c>
      <c r="L27" s="48">
        <f t="shared" si="0"/>
        <v>0</v>
      </c>
      <c r="M27" s="46">
        <f t="shared" si="1"/>
        <v>0</v>
      </c>
      <c r="N27" s="46">
        <f t="shared" si="2"/>
        <v>0</v>
      </c>
      <c r="O27" s="46">
        <f t="shared" si="3"/>
        <v>0</v>
      </c>
      <c r="P27" s="47">
        <f t="shared" si="6"/>
        <v>0</v>
      </c>
    </row>
    <row r="28" spans="1:16" x14ac:dyDescent="0.2">
      <c r="A28" s="36">
        <v>13</v>
      </c>
      <c r="B28" s="37"/>
      <c r="C28" s="45" t="s">
        <v>455</v>
      </c>
      <c r="D28" s="23" t="s">
        <v>151</v>
      </c>
      <c r="E28" s="64">
        <v>1</v>
      </c>
      <c r="F28" s="65"/>
      <c r="G28" s="62"/>
      <c r="H28" s="46">
        <f t="shared" si="4"/>
        <v>0</v>
      </c>
      <c r="I28" s="62"/>
      <c r="J28" s="62"/>
      <c r="K28" s="47">
        <f t="shared" si="5"/>
        <v>0</v>
      </c>
      <c r="L28" s="48">
        <f t="shared" si="0"/>
        <v>0</v>
      </c>
      <c r="M28" s="46">
        <f t="shared" si="1"/>
        <v>0</v>
      </c>
      <c r="N28" s="46">
        <f t="shared" si="2"/>
        <v>0</v>
      </c>
      <c r="O28" s="46">
        <f t="shared" si="3"/>
        <v>0</v>
      </c>
      <c r="P28" s="47">
        <f t="shared" si="6"/>
        <v>0</v>
      </c>
    </row>
    <row r="29" spans="1:16" x14ac:dyDescent="0.2">
      <c r="A29" s="36"/>
      <c r="B29" s="94" t="s">
        <v>440</v>
      </c>
      <c r="C29" s="91" t="s">
        <v>456</v>
      </c>
      <c r="D29" s="23"/>
      <c r="E29" s="64"/>
      <c r="F29" s="65"/>
      <c r="G29" s="62"/>
      <c r="H29" s="46">
        <f t="shared" si="4"/>
        <v>0</v>
      </c>
      <c r="I29" s="62"/>
      <c r="J29" s="62"/>
      <c r="K29" s="47">
        <f t="shared" si="5"/>
        <v>0</v>
      </c>
      <c r="L29" s="48">
        <f t="shared" si="0"/>
        <v>0</v>
      </c>
      <c r="M29" s="46">
        <f t="shared" si="1"/>
        <v>0</v>
      </c>
      <c r="N29" s="46">
        <f t="shared" si="2"/>
        <v>0</v>
      </c>
      <c r="O29" s="46">
        <f t="shared" si="3"/>
        <v>0</v>
      </c>
      <c r="P29" s="47">
        <f t="shared" si="6"/>
        <v>0</v>
      </c>
    </row>
    <row r="30" spans="1:16" ht="22.5" x14ac:dyDescent="0.2">
      <c r="A30" s="36">
        <v>1</v>
      </c>
      <c r="B30" s="37"/>
      <c r="C30" s="45" t="s">
        <v>457</v>
      </c>
      <c r="D30" s="23" t="s">
        <v>146</v>
      </c>
      <c r="E30" s="64">
        <v>65</v>
      </c>
      <c r="F30" s="65"/>
      <c r="G30" s="62"/>
      <c r="H30" s="46">
        <f t="shared" si="4"/>
        <v>0</v>
      </c>
      <c r="I30" s="62"/>
      <c r="J30" s="62"/>
      <c r="K30" s="47">
        <f t="shared" si="5"/>
        <v>0</v>
      </c>
      <c r="L30" s="48">
        <f t="shared" si="0"/>
        <v>0</v>
      </c>
      <c r="M30" s="46">
        <f t="shared" si="1"/>
        <v>0</v>
      </c>
      <c r="N30" s="46">
        <f t="shared" si="2"/>
        <v>0</v>
      </c>
      <c r="O30" s="46">
        <f t="shared" si="3"/>
        <v>0</v>
      </c>
      <c r="P30" s="47">
        <f t="shared" si="6"/>
        <v>0</v>
      </c>
    </row>
    <row r="31" spans="1:16" ht="22.5" x14ac:dyDescent="0.2">
      <c r="A31" s="36">
        <v>2</v>
      </c>
      <c r="B31" s="37"/>
      <c r="C31" s="45" t="s">
        <v>457</v>
      </c>
      <c r="D31" s="23" t="s">
        <v>146</v>
      </c>
      <c r="E31" s="64">
        <v>10</v>
      </c>
      <c r="F31" s="65"/>
      <c r="G31" s="62"/>
      <c r="H31" s="46">
        <f t="shared" si="4"/>
        <v>0</v>
      </c>
      <c r="I31" s="62"/>
      <c r="J31" s="62"/>
      <c r="K31" s="47">
        <f t="shared" si="5"/>
        <v>0</v>
      </c>
      <c r="L31" s="48">
        <f t="shared" si="0"/>
        <v>0</v>
      </c>
      <c r="M31" s="46">
        <f t="shared" si="1"/>
        <v>0</v>
      </c>
      <c r="N31" s="46">
        <f t="shared" si="2"/>
        <v>0</v>
      </c>
      <c r="O31" s="46">
        <f t="shared" si="3"/>
        <v>0</v>
      </c>
      <c r="P31" s="47">
        <f t="shared" si="6"/>
        <v>0</v>
      </c>
    </row>
    <row r="32" spans="1:16" ht="22.5" x14ac:dyDescent="0.2">
      <c r="A32" s="36">
        <v>3</v>
      </c>
      <c r="B32" s="37"/>
      <c r="C32" s="45" t="s">
        <v>458</v>
      </c>
      <c r="D32" s="23" t="s">
        <v>146</v>
      </c>
      <c r="E32" s="64">
        <v>25</v>
      </c>
      <c r="F32" s="65"/>
      <c r="G32" s="62"/>
      <c r="H32" s="46">
        <f t="shared" si="4"/>
        <v>0</v>
      </c>
      <c r="I32" s="62"/>
      <c r="J32" s="62"/>
      <c r="K32" s="47">
        <f t="shared" si="5"/>
        <v>0</v>
      </c>
      <c r="L32" s="48">
        <f t="shared" si="0"/>
        <v>0</v>
      </c>
      <c r="M32" s="46">
        <f t="shared" si="1"/>
        <v>0</v>
      </c>
      <c r="N32" s="46">
        <f t="shared" si="2"/>
        <v>0</v>
      </c>
      <c r="O32" s="46">
        <f t="shared" si="3"/>
        <v>0</v>
      </c>
      <c r="P32" s="47">
        <f t="shared" si="6"/>
        <v>0</v>
      </c>
    </row>
    <row r="33" spans="1:16" x14ac:dyDescent="0.2">
      <c r="A33" s="36">
        <v>4</v>
      </c>
      <c r="B33" s="37"/>
      <c r="C33" s="45" t="s">
        <v>459</v>
      </c>
      <c r="D33" s="23" t="s">
        <v>146</v>
      </c>
      <c r="E33" s="64">
        <v>75</v>
      </c>
      <c r="F33" s="65"/>
      <c r="G33" s="62"/>
      <c r="H33" s="46">
        <f t="shared" si="4"/>
        <v>0</v>
      </c>
      <c r="I33" s="62"/>
      <c r="J33" s="62"/>
      <c r="K33" s="47">
        <f t="shared" si="5"/>
        <v>0</v>
      </c>
      <c r="L33" s="48">
        <f t="shared" si="0"/>
        <v>0</v>
      </c>
      <c r="M33" s="46">
        <f t="shared" si="1"/>
        <v>0</v>
      </c>
      <c r="N33" s="46">
        <f t="shared" si="2"/>
        <v>0</v>
      </c>
      <c r="O33" s="46">
        <f t="shared" si="3"/>
        <v>0</v>
      </c>
      <c r="P33" s="47">
        <f t="shared" si="6"/>
        <v>0</v>
      </c>
    </row>
    <row r="34" spans="1:16" x14ac:dyDescent="0.2">
      <c r="A34" s="36">
        <v>5</v>
      </c>
      <c r="B34" s="37"/>
      <c r="C34" s="45" t="s">
        <v>460</v>
      </c>
      <c r="D34" s="23" t="s">
        <v>146</v>
      </c>
      <c r="E34" s="64">
        <v>25</v>
      </c>
      <c r="F34" s="65"/>
      <c r="G34" s="62"/>
      <c r="H34" s="46">
        <f t="shared" si="4"/>
        <v>0</v>
      </c>
      <c r="I34" s="62"/>
      <c r="J34" s="62"/>
      <c r="K34" s="47">
        <f t="shared" si="5"/>
        <v>0</v>
      </c>
      <c r="L34" s="48">
        <f t="shared" si="0"/>
        <v>0</v>
      </c>
      <c r="M34" s="46">
        <f t="shared" si="1"/>
        <v>0</v>
      </c>
      <c r="N34" s="46">
        <f t="shared" si="2"/>
        <v>0</v>
      </c>
      <c r="O34" s="46">
        <f t="shared" si="3"/>
        <v>0</v>
      </c>
      <c r="P34" s="47">
        <f t="shared" si="6"/>
        <v>0</v>
      </c>
    </row>
    <row r="35" spans="1:16" x14ac:dyDescent="0.2">
      <c r="A35" s="36">
        <v>6</v>
      </c>
      <c r="B35" s="37"/>
      <c r="C35" s="45" t="s">
        <v>461</v>
      </c>
      <c r="D35" s="23" t="s">
        <v>72</v>
      </c>
      <c r="E35" s="64">
        <v>48</v>
      </c>
      <c r="F35" s="65"/>
      <c r="G35" s="62"/>
      <c r="H35" s="46">
        <f t="shared" si="4"/>
        <v>0</v>
      </c>
      <c r="I35" s="62"/>
      <c r="J35" s="62"/>
      <c r="K35" s="47">
        <f t="shared" si="5"/>
        <v>0</v>
      </c>
      <c r="L35" s="48">
        <f t="shared" si="0"/>
        <v>0</v>
      </c>
      <c r="M35" s="46">
        <f t="shared" si="1"/>
        <v>0</v>
      </c>
      <c r="N35" s="46">
        <f t="shared" si="2"/>
        <v>0</v>
      </c>
      <c r="O35" s="46">
        <f t="shared" si="3"/>
        <v>0</v>
      </c>
      <c r="P35" s="47">
        <f t="shared" si="6"/>
        <v>0</v>
      </c>
    </row>
    <row r="36" spans="1:16" x14ac:dyDescent="0.2">
      <c r="A36" s="36">
        <v>7</v>
      </c>
      <c r="B36" s="37"/>
      <c r="C36" s="45" t="s">
        <v>462</v>
      </c>
      <c r="D36" s="23" t="s">
        <v>72</v>
      </c>
      <c r="E36" s="64">
        <v>9</v>
      </c>
      <c r="F36" s="65"/>
      <c r="G36" s="62"/>
      <c r="H36" s="46">
        <f t="shared" si="4"/>
        <v>0</v>
      </c>
      <c r="I36" s="62"/>
      <c r="J36" s="62"/>
      <c r="K36" s="47">
        <f t="shared" si="5"/>
        <v>0</v>
      </c>
      <c r="L36" s="48">
        <f t="shared" si="0"/>
        <v>0</v>
      </c>
      <c r="M36" s="46">
        <f t="shared" si="1"/>
        <v>0</v>
      </c>
      <c r="N36" s="46">
        <f t="shared" si="2"/>
        <v>0</v>
      </c>
      <c r="O36" s="46">
        <f t="shared" si="3"/>
        <v>0</v>
      </c>
      <c r="P36" s="47">
        <f t="shared" si="6"/>
        <v>0</v>
      </c>
    </row>
    <row r="37" spans="1:16" x14ac:dyDescent="0.2">
      <c r="A37" s="36">
        <v>8</v>
      </c>
      <c r="B37" s="37"/>
      <c r="C37" s="45" t="s">
        <v>463</v>
      </c>
      <c r="D37" s="23" t="s">
        <v>72</v>
      </c>
      <c r="E37" s="64">
        <v>4</v>
      </c>
      <c r="F37" s="65"/>
      <c r="G37" s="62"/>
      <c r="H37" s="46">
        <f t="shared" si="4"/>
        <v>0</v>
      </c>
      <c r="I37" s="62"/>
      <c r="J37" s="62"/>
      <c r="K37" s="47">
        <f t="shared" si="5"/>
        <v>0</v>
      </c>
      <c r="L37" s="48">
        <f t="shared" si="0"/>
        <v>0</v>
      </c>
      <c r="M37" s="46">
        <f t="shared" si="1"/>
        <v>0</v>
      </c>
      <c r="N37" s="46">
        <f t="shared" si="2"/>
        <v>0</v>
      </c>
      <c r="O37" s="46">
        <f t="shared" si="3"/>
        <v>0</v>
      </c>
      <c r="P37" s="47">
        <f t="shared" si="6"/>
        <v>0</v>
      </c>
    </row>
    <row r="38" spans="1:16" x14ac:dyDescent="0.2">
      <c r="A38" s="36">
        <v>9</v>
      </c>
      <c r="B38" s="37"/>
      <c r="C38" s="45" t="s">
        <v>464</v>
      </c>
      <c r="D38" s="23" t="s">
        <v>72</v>
      </c>
      <c r="E38" s="64">
        <v>24</v>
      </c>
      <c r="F38" s="65"/>
      <c r="G38" s="62"/>
      <c r="H38" s="46">
        <f t="shared" si="4"/>
        <v>0</v>
      </c>
      <c r="I38" s="62"/>
      <c r="J38" s="62"/>
      <c r="K38" s="47">
        <f t="shared" si="5"/>
        <v>0</v>
      </c>
      <c r="L38" s="48">
        <f t="shared" si="0"/>
        <v>0</v>
      </c>
      <c r="M38" s="46">
        <f t="shared" si="1"/>
        <v>0</v>
      </c>
      <c r="N38" s="46">
        <f t="shared" si="2"/>
        <v>0</v>
      </c>
      <c r="O38" s="46">
        <f t="shared" si="3"/>
        <v>0</v>
      </c>
      <c r="P38" s="47">
        <f t="shared" si="6"/>
        <v>0</v>
      </c>
    </row>
    <row r="39" spans="1:16" x14ac:dyDescent="0.2">
      <c r="A39" s="36">
        <v>10</v>
      </c>
      <c r="B39" s="37"/>
      <c r="C39" s="45" t="s">
        <v>465</v>
      </c>
      <c r="D39" s="23" t="s">
        <v>72</v>
      </c>
      <c r="E39" s="64">
        <v>1</v>
      </c>
      <c r="F39" s="65"/>
      <c r="G39" s="62"/>
      <c r="H39" s="46">
        <f t="shared" si="4"/>
        <v>0</v>
      </c>
      <c r="I39" s="62"/>
      <c r="J39" s="62"/>
      <c r="K39" s="47">
        <f t="shared" si="5"/>
        <v>0</v>
      </c>
      <c r="L39" s="48">
        <f t="shared" si="0"/>
        <v>0</v>
      </c>
      <c r="M39" s="46">
        <f t="shared" si="1"/>
        <v>0</v>
      </c>
      <c r="N39" s="46">
        <f t="shared" si="2"/>
        <v>0</v>
      </c>
      <c r="O39" s="46">
        <f t="shared" si="3"/>
        <v>0</v>
      </c>
      <c r="P39" s="47">
        <f t="shared" si="6"/>
        <v>0</v>
      </c>
    </row>
    <row r="40" spans="1:16" x14ac:dyDescent="0.2">
      <c r="A40" s="36">
        <v>11</v>
      </c>
      <c r="B40" s="37"/>
      <c r="C40" s="45" t="s">
        <v>466</v>
      </c>
      <c r="D40" s="23" t="s">
        <v>72</v>
      </c>
      <c r="E40" s="64">
        <v>24</v>
      </c>
      <c r="F40" s="65"/>
      <c r="G40" s="62"/>
      <c r="H40" s="46">
        <f t="shared" si="4"/>
        <v>0</v>
      </c>
      <c r="I40" s="62"/>
      <c r="J40" s="62"/>
      <c r="K40" s="47">
        <f t="shared" si="5"/>
        <v>0</v>
      </c>
      <c r="L40" s="48">
        <f t="shared" si="0"/>
        <v>0</v>
      </c>
      <c r="M40" s="46">
        <f t="shared" si="1"/>
        <v>0</v>
      </c>
      <c r="N40" s="46">
        <f t="shared" si="2"/>
        <v>0</v>
      </c>
      <c r="O40" s="46">
        <f t="shared" si="3"/>
        <v>0</v>
      </c>
      <c r="P40" s="47">
        <f t="shared" si="6"/>
        <v>0</v>
      </c>
    </row>
    <row r="41" spans="1:16" x14ac:dyDescent="0.2">
      <c r="A41" s="36">
        <v>12</v>
      </c>
      <c r="B41" s="37"/>
      <c r="C41" s="45" t="s">
        <v>467</v>
      </c>
      <c r="D41" s="23" t="s">
        <v>72</v>
      </c>
      <c r="E41" s="64">
        <v>1</v>
      </c>
      <c r="F41" s="65"/>
      <c r="G41" s="62"/>
      <c r="H41" s="46">
        <f t="shared" si="4"/>
        <v>0</v>
      </c>
      <c r="I41" s="62"/>
      <c r="J41" s="62"/>
      <c r="K41" s="47">
        <f t="shared" si="5"/>
        <v>0</v>
      </c>
      <c r="L41" s="48">
        <f t="shared" si="0"/>
        <v>0</v>
      </c>
      <c r="M41" s="46">
        <f t="shared" si="1"/>
        <v>0</v>
      </c>
      <c r="N41" s="46">
        <f t="shared" si="2"/>
        <v>0</v>
      </c>
      <c r="O41" s="46">
        <f t="shared" si="3"/>
        <v>0</v>
      </c>
      <c r="P41" s="47">
        <f t="shared" si="6"/>
        <v>0</v>
      </c>
    </row>
    <row r="42" spans="1:16" x14ac:dyDescent="0.2">
      <c r="A42" s="36">
        <v>13</v>
      </c>
      <c r="B42" s="37"/>
      <c r="C42" s="45" t="s">
        <v>468</v>
      </c>
      <c r="D42" s="23" t="s">
        <v>130</v>
      </c>
      <c r="E42" s="64">
        <v>1</v>
      </c>
      <c r="F42" s="65"/>
      <c r="G42" s="62"/>
      <c r="H42" s="46">
        <f t="shared" si="4"/>
        <v>0</v>
      </c>
      <c r="I42" s="62"/>
      <c r="J42" s="62"/>
      <c r="K42" s="47">
        <f t="shared" si="5"/>
        <v>0</v>
      </c>
      <c r="L42" s="48">
        <f t="shared" si="0"/>
        <v>0</v>
      </c>
      <c r="M42" s="46">
        <f t="shared" si="1"/>
        <v>0</v>
      </c>
      <c r="N42" s="46">
        <f t="shared" si="2"/>
        <v>0</v>
      </c>
      <c r="O42" s="46">
        <f t="shared" si="3"/>
        <v>0</v>
      </c>
      <c r="P42" s="47">
        <f t="shared" si="6"/>
        <v>0</v>
      </c>
    </row>
    <row r="43" spans="1:16" x14ac:dyDescent="0.2">
      <c r="A43" s="36">
        <v>14</v>
      </c>
      <c r="B43" s="37"/>
      <c r="C43" s="45" t="s">
        <v>469</v>
      </c>
      <c r="D43" s="23" t="s">
        <v>130</v>
      </c>
      <c r="E43" s="64">
        <v>1</v>
      </c>
      <c r="F43" s="65"/>
      <c r="G43" s="62"/>
      <c r="H43" s="46">
        <f t="shared" si="4"/>
        <v>0</v>
      </c>
      <c r="I43" s="62"/>
      <c r="J43" s="62"/>
      <c r="K43" s="47">
        <f t="shared" si="5"/>
        <v>0</v>
      </c>
      <c r="L43" s="48">
        <f t="shared" si="0"/>
        <v>0</v>
      </c>
      <c r="M43" s="46">
        <f t="shared" si="1"/>
        <v>0</v>
      </c>
      <c r="N43" s="46">
        <f t="shared" si="2"/>
        <v>0</v>
      </c>
      <c r="O43" s="46">
        <f t="shared" si="3"/>
        <v>0</v>
      </c>
      <c r="P43" s="47">
        <f t="shared" si="6"/>
        <v>0</v>
      </c>
    </row>
    <row r="44" spans="1:16" x14ac:dyDescent="0.2">
      <c r="A44" s="36">
        <v>15</v>
      </c>
      <c r="B44" s="37"/>
      <c r="C44" s="45" t="s">
        <v>470</v>
      </c>
      <c r="D44" s="23" t="s">
        <v>72</v>
      </c>
      <c r="E44" s="64">
        <v>1</v>
      </c>
      <c r="F44" s="65"/>
      <c r="G44" s="62"/>
      <c r="H44" s="46">
        <f t="shared" si="4"/>
        <v>0</v>
      </c>
      <c r="I44" s="62"/>
      <c r="J44" s="62"/>
      <c r="K44" s="47">
        <f t="shared" si="5"/>
        <v>0</v>
      </c>
      <c r="L44" s="48">
        <f t="shared" si="0"/>
        <v>0</v>
      </c>
      <c r="M44" s="46">
        <f t="shared" si="1"/>
        <v>0</v>
      </c>
      <c r="N44" s="46">
        <f t="shared" si="2"/>
        <v>0</v>
      </c>
      <c r="O44" s="46">
        <f t="shared" si="3"/>
        <v>0</v>
      </c>
      <c r="P44" s="47">
        <f t="shared" si="6"/>
        <v>0</v>
      </c>
    </row>
    <row r="45" spans="1:16" x14ac:dyDescent="0.2">
      <c r="A45" s="36">
        <v>16</v>
      </c>
      <c r="B45" s="37"/>
      <c r="C45" s="45" t="s">
        <v>471</v>
      </c>
      <c r="D45" s="23" t="s">
        <v>72</v>
      </c>
      <c r="E45" s="64">
        <v>1</v>
      </c>
      <c r="F45" s="65"/>
      <c r="G45" s="62"/>
      <c r="H45" s="46">
        <f t="shared" si="4"/>
        <v>0</v>
      </c>
      <c r="I45" s="62"/>
      <c r="J45" s="62"/>
      <c r="K45" s="47">
        <f t="shared" si="5"/>
        <v>0</v>
      </c>
      <c r="L45" s="48">
        <f t="shared" si="0"/>
        <v>0</v>
      </c>
      <c r="M45" s="46">
        <f t="shared" si="1"/>
        <v>0</v>
      </c>
      <c r="N45" s="46">
        <f t="shared" si="2"/>
        <v>0</v>
      </c>
      <c r="O45" s="46">
        <f t="shared" si="3"/>
        <v>0</v>
      </c>
      <c r="P45" s="47">
        <f t="shared" si="6"/>
        <v>0</v>
      </c>
    </row>
    <row r="46" spans="1:16" ht="22.5" x14ac:dyDescent="0.2">
      <c r="A46" s="36">
        <v>17</v>
      </c>
      <c r="B46" s="37"/>
      <c r="C46" s="45" t="s">
        <v>472</v>
      </c>
      <c r="D46" s="23" t="s">
        <v>72</v>
      </c>
      <c r="E46" s="64">
        <v>24</v>
      </c>
      <c r="F46" s="65"/>
      <c r="G46" s="62"/>
      <c r="H46" s="46">
        <f t="shared" si="4"/>
        <v>0</v>
      </c>
      <c r="I46" s="62"/>
      <c r="J46" s="62"/>
      <c r="K46" s="47">
        <f t="shared" si="5"/>
        <v>0</v>
      </c>
      <c r="L46" s="48">
        <f t="shared" si="0"/>
        <v>0</v>
      </c>
      <c r="M46" s="46">
        <f t="shared" si="1"/>
        <v>0</v>
      </c>
      <c r="N46" s="46">
        <f t="shared" si="2"/>
        <v>0</v>
      </c>
      <c r="O46" s="46">
        <f t="shared" si="3"/>
        <v>0</v>
      </c>
      <c r="P46" s="47">
        <f t="shared" si="6"/>
        <v>0</v>
      </c>
    </row>
    <row r="47" spans="1:16" x14ac:dyDescent="0.2">
      <c r="A47" s="36">
        <v>18</v>
      </c>
      <c r="B47" s="37"/>
      <c r="C47" s="45" t="s">
        <v>473</v>
      </c>
      <c r="D47" s="23" t="s">
        <v>130</v>
      </c>
      <c r="E47" s="64">
        <v>24</v>
      </c>
      <c r="F47" s="65"/>
      <c r="G47" s="62"/>
      <c r="H47" s="46">
        <f t="shared" si="4"/>
        <v>0</v>
      </c>
      <c r="I47" s="62"/>
      <c r="J47" s="62"/>
      <c r="K47" s="47">
        <f t="shared" si="5"/>
        <v>0</v>
      </c>
      <c r="L47" s="48">
        <f t="shared" si="0"/>
        <v>0</v>
      </c>
      <c r="M47" s="46">
        <f t="shared" si="1"/>
        <v>0</v>
      </c>
      <c r="N47" s="46">
        <f t="shared" si="2"/>
        <v>0</v>
      </c>
      <c r="O47" s="46">
        <f t="shared" si="3"/>
        <v>0</v>
      </c>
      <c r="P47" s="47">
        <f t="shared" si="6"/>
        <v>0</v>
      </c>
    </row>
    <row r="48" spans="1:16" x14ac:dyDescent="0.2">
      <c r="A48" s="36">
        <v>19</v>
      </c>
      <c r="B48" s="37"/>
      <c r="C48" s="45" t="s">
        <v>474</v>
      </c>
      <c r="D48" s="23" t="s">
        <v>130</v>
      </c>
      <c r="E48" s="64">
        <v>3</v>
      </c>
      <c r="F48" s="65"/>
      <c r="G48" s="62"/>
      <c r="H48" s="46">
        <f t="shared" si="4"/>
        <v>0</v>
      </c>
      <c r="I48" s="62"/>
      <c r="J48" s="62"/>
      <c r="K48" s="47">
        <f t="shared" si="5"/>
        <v>0</v>
      </c>
      <c r="L48" s="48">
        <f t="shared" si="0"/>
        <v>0</v>
      </c>
      <c r="M48" s="46">
        <f t="shared" si="1"/>
        <v>0</v>
      </c>
      <c r="N48" s="46">
        <f t="shared" si="2"/>
        <v>0</v>
      </c>
      <c r="O48" s="46">
        <f t="shared" si="3"/>
        <v>0</v>
      </c>
      <c r="P48" s="47">
        <f t="shared" si="6"/>
        <v>0</v>
      </c>
    </row>
    <row r="49" spans="1:16" x14ac:dyDescent="0.2">
      <c r="A49" s="36">
        <v>20</v>
      </c>
      <c r="B49" s="37"/>
      <c r="C49" s="45" t="s">
        <v>451</v>
      </c>
      <c r="D49" s="23" t="s">
        <v>130</v>
      </c>
      <c r="E49" s="64">
        <v>13</v>
      </c>
      <c r="F49" s="65"/>
      <c r="G49" s="62"/>
      <c r="H49" s="46">
        <f t="shared" si="4"/>
        <v>0</v>
      </c>
      <c r="I49" s="62"/>
      <c r="J49" s="62"/>
      <c r="K49" s="47">
        <f t="shared" si="5"/>
        <v>0</v>
      </c>
      <c r="L49" s="48">
        <f t="shared" si="0"/>
        <v>0</v>
      </c>
      <c r="M49" s="46">
        <f t="shared" si="1"/>
        <v>0</v>
      </c>
      <c r="N49" s="46">
        <f t="shared" si="2"/>
        <v>0</v>
      </c>
      <c r="O49" s="46">
        <f t="shared" si="3"/>
        <v>0</v>
      </c>
      <c r="P49" s="47">
        <f t="shared" si="6"/>
        <v>0</v>
      </c>
    </row>
    <row r="50" spans="1:16" ht="22.5" x14ac:dyDescent="0.2">
      <c r="A50" s="36">
        <v>21</v>
      </c>
      <c r="B50" s="37"/>
      <c r="C50" s="45" t="s">
        <v>475</v>
      </c>
      <c r="D50" s="23" t="s">
        <v>130</v>
      </c>
      <c r="E50" s="64">
        <v>16</v>
      </c>
      <c r="F50" s="65"/>
      <c r="G50" s="62"/>
      <c r="H50" s="46">
        <f t="shared" si="4"/>
        <v>0</v>
      </c>
      <c r="I50" s="62"/>
      <c r="J50" s="62"/>
      <c r="K50" s="47">
        <f t="shared" si="5"/>
        <v>0</v>
      </c>
      <c r="L50" s="48">
        <f t="shared" si="0"/>
        <v>0</v>
      </c>
      <c r="M50" s="46">
        <f t="shared" si="1"/>
        <v>0</v>
      </c>
      <c r="N50" s="46">
        <f t="shared" si="2"/>
        <v>0</v>
      </c>
      <c r="O50" s="46">
        <f t="shared" si="3"/>
        <v>0</v>
      </c>
      <c r="P50" s="47">
        <f t="shared" si="6"/>
        <v>0</v>
      </c>
    </row>
    <row r="51" spans="1:16" x14ac:dyDescent="0.2">
      <c r="A51" s="36">
        <v>22</v>
      </c>
      <c r="B51" s="37"/>
      <c r="C51" s="45" t="s">
        <v>476</v>
      </c>
      <c r="D51" s="23" t="s">
        <v>68</v>
      </c>
      <c r="E51" s="64">
        <v>3</v>
      </c>
      <c r="F51" s="65"/>
      <c r="G51" s="62"/>
      <c r="H51" s="46">
        <f t="shared" si="4"/>
        <v>0</v>
      </c>
      <c r="I51" s="62"/>
      <c r="J51" s="62"/>
      <c r="K51" s="47">
        <f t="shared" si="5"/>
        <v>0</v>
      </c>
      <c r="L51" s="48">
        <f t="shared" si="0"/>
        <v>0</v>
      </c>
      <c r="M51" s="46">
        <f t="shared" si="1"/>
        <v>0</v>
      </c>
      <c r="N51" s="46">
        <f t="shared" si="2"/>
        <v>0</v>
      </c>
      <c r="O51" s="46">
        <f t="shared" si="3"/>
        <v>0</v>
      </c>
      <c r="P51" s="47">
        <f t="shared" si="6"/>
        <v>0</v>
      </c>
    </row>
    <row r="52" spans="1:16" x14ac:dyDescent="0.2">
      <c r="A52" s="36">
        <v>23</v>
      </c>
      <c r="B52" s="37"/>
      <c r="C52" s="45" t="s">
        <v>477</v>
      </c>
      <c r="D52" s="23" t="s">
        <v>68</v>
      </c>
      <c r="E52" s="64">
        <v>1</v>
      </c>
      <c r="F52" s="65"/>
      <c r="G52" s="62"/>
      <c r="H52" s="46">
        <f t="shared" si="4"/>
        <v>0</v>
      </c>
      <c r="I52" s="62"/>
      <c r="J52" s="62"/>
      <c r="K52" s="47">
        <f t="shared" si="5"/>
        <v>0</v>
      </c>
      <c r="L52" s="48">
        <f t="shared" si="0"/>
        <v>0</v>
      </c>
      <c r="M52" s="46">
        <f t="shared" si="1"/>
        <v>0</v>
      </c>
      <c r="N52" s="46">
        <f t="shared" si="2"/>
        <v>0</v>
      </c>
      <c r="O52" s="46">
        <f t="shared" si="3"/>
        <v>0</v>
      </c>
      <c r="P52" s="47">
        <f t="shared" si="6"/>
        <v>0</v>
      </c>
    </row>
    <row r="53" spans="1:16" x14ac:dyDescent="0.2">
      <c r="A53" s="36">
        <v>24</v>
      </c>
      <c r="B53" s="37"/>
      <c r="C53" s="45" t="s">
        <v>478</v>
      </c>
      <c r="D53" s="23" t="s">
        <v>68</v>
      </c>
      <c r="E53" s="64">
        <v>1</v>
      </c>
      <c r="F53" s="65"/>
      <c r="G53" s="62"/>
      <c r="H53" s="46">
        <f t="shared" si="4"/>
        <v>0</v>
      </c>
      <c r="I53" s="62"/>
      <c r="J53" s="62"/>
      <c r="K53" s="47">
        <f t="shared" si="5"/>
        <v>0</v>
      </c>
      <c r="L53" s="48">
        <f t="shared" si="0"/>
        <v>0</v>
      </c>
      <c r="M53" s="46">
        <f t="shared" si="1"/>
        <v>0</v>
      </c>
      <c r="N53" s="46">
        <f t="shared" si="2"/>
        <v>0</v>
      </c>
      <c r="O53" s="46">
        <f t="shared" si="3"/>
        <v>0</v>
      </c>
      <c r="P53" s="47">
        <f t="shared" si="6"/>
        <v>0</v>
      </c>
    </row>
    <row r="54" spans="1:16" x14ac:dyDescent="0.2">
      <c r="A54" s="36">
        <v>25</v>
      </c>
      <c r="B54" s="37"/>
      <c r="C54" s="45" t="s">
        <v>479</v>
      </c>
      <c r="D54" s="23" t="s">
        <v>151</v>
      </c>
      <c r="E54" s="64">
        <v>1</v>
      </c>
      <c r="F54" s="65"/>
      <c r="G54" s="62"/>
      <c r="H54" s="46">
        <f t="shared" si="4"/>
        <v>0</v>
      </c>
      <c r="I54" s="62"/>
      <c r="J54" s="62"/>
      <c r="K54" s="47">
        <f t="shared" si="5"/>
        <v>0</v>
      </c>
      <c r="L54" s="48">
        <f t="shared" si="0"/>
        <v>0</v>
      </c>
      <c r="M54" s="46">
        <f t="shared" si="1"/>
        <v>0</v>
      </c>
      <c r="N54" s="46">
        <f t="shared" si="2"/>
        <v>0</v>
      </c>
      <c r="O54" s="46">
        <f t="shared" si="3"/>
        <v>0</v>
      </c>
      <c r="P54" s="47">
        <f t="shared" si="6"/>
        <v>0</v>
      </c>
    </row>
    <row r="55" spans="1:16" ht="22.5" x14ac:dyDescent="0.2">
      <c r="A55" s="36">
        <v>26</v>
      </c>
      <c r="B55" s="37"/>
      <c r="C55" s="45" t="s">
        <v>450</v>
      </c>
      <c r="D55" s="23" t="s">
        <v>146</v>
      </c>
      <c r="E55" s="64">
        <v>65</v>
      </c>
      <c r="F55" s="65"/>
      <c r="G55" s="62"/>
      <c r="H55" s="46">
        <f t="shared" si="4"/>
        <v>0</v>
      </c>
      <c r="I55" s="62"/>
      <c r="J55" s="62"/>
      <c r="K55" s="47">
        <f t="shared" si="5"/>
        <v>0</v>
      </c>
      <c r="L55" s="48">
        <f t="shared" si="0"/>
        <v>0</v>
      </c>
      <c r="M55" s="46">
        <f t="shared" si="1"/>
        <v>0</v>
      </c>
      <c r="N55" s="46">
        <f t="shared" si="2"/>
        <v>0</v>
      </c>
      <c r="O55" s="46">
        <f t="shared" si="3"/>
        <v>0</v>
      </c>
      <c r="P55" s="47">
        <f t="shared" si="6"/>
        <v>0</v>
      </c>
    </row>
    <row r="56" spans="1:16" x14ac:dyDescent="0.2">
      <c r="A56" s="36">
        <v>27</v>
      </c>
      <c r="B56" s="37"/>
      <c r="C56" s="45" t="s">
        <v>454</v>
      </c>
      <c r="D56" s="23" t="s">
        <v>151</v>
      </c>
      <c r="E56" s="64">
        <v>1</v>
      </c>
      <c r="F56" s="65"/>
      <c r="G56" s="62"/>
      <c r="H56" s="46">
        <f t="shared" si="4"/>
        <v>0</v>
      </c>
      <c r="I56" s="62"/>
      <c r="J56" s="62"/>
      <c r="K56" s="47">
        <f t="shared" si="5"/>
        <v>0</v>
      </c>
      <c r="L56" s="48">
        <f t="shared" si="0"/>
        <v>0</v>
      </c>
      <c r="M56" s="46">
        <f t="shared" si="1"/>
        <v>0</v>
      </c>
      <c r="N56" s="46">
        <f t="shared" si="2"/>
        <v>0</v>
      </c>
      <c r="O56" s="46">
        <f t="shared" si="3"/>
        <v>0</v>
      </c>
      <c r="P56" s="47">
        <f t="shared" si="6"/>
        <v>0</v>
      </c>
    </row>
    <row r="57" spans="1:16" ht="12" thickBot="1" x14ac:dyDescent="0.25">
      <c r="A57" s="36">
        <v>28</v>
      </c>
      <c r="B57" s="37"/>
      <c r="C57" s="45" t="s">
        <v>455</v>
      </c>
      <c r="D57" s="23" t="s">
        <v>151</v>
      </c>
      <c r="E57" s="64">
        <v>1</v>
      </c>
      <c r="F57" s="65"/>
      <c r="G57" s="62"/>
      <c r="H57" s="46">
        <f t="shared" si="4"/>
        <v>0</v>
      </c>
      <c r="I57" s="62"/>
      <c r="J57" s="62"/>
      <c r="K57" s="47">
        <f t="shared" si="5"/>
        <v>0</v>
      </c>
      <c r="L57" s="48">
        <f t="shared" si="0"/>
        <v>0</v>
      </c>
      <c r="M57" s="46">
        <f t="shared" si="1"/>
        <v>0</v>
      </c>
      <c r="N57" s="46">
        <f t="shared" si="2"/>
        <v>0</v>
      </c>
      <c r="O57" s="46">
        <f t="shared" si="3"/>
        <v>0</v>
      </c>
      <c r="P57" s="47">
        <f t="shared" si="6"/>
        <v>0</v>
      </c>
    </row>
    <row r="58" spans="1:16" ht="12" thickBot="1" x14ac:dyDescent="0.25">
      <c r="A58" s="229" t="s">
        <v>575</v>
      </c>
      <c r="B58" s="230"/>
      <c r="C58" s="230"/>
      <c r="D58" s="230"/>
      <c r="E58" s="230"/>
      <c r="F58" s="230"/>
      <c r="G58" s="230"/>
      <c r="H58" s="230"/>
      <c r="I58" s="230"/>
      <c r="J58" s="230"/>
      <c r="K58" s="231"/>
      <c r="L58" s="66">
        <f>SUM(L14:L57)</f>
        <v>0</v>
      </c>
      <c r="M58" s="67">
        <f>SUM(M14:M57)</f>
        <v>0</v>
      </c>
      <c r="N58" s="67">
        <f>SUM(N14:N57)</f>
        <v>0</v>
      </c>
      <c r="O58" s="67">
        <f>SUM(O14:O57)</f>
        <v>0</v>
      </c>
      <c r="P58" s="68">
        <f>SUM(P14:P57)</f>
        <v>0</v>
      </c>
    </row>
    <row r="59" spans="1:16" x14ac:dyDescent="0.2">
      <c r="A59" s="15"/>
      <c r="B59" s="15"/>
      <c r="C59" s="15"/>
      <c r="D59" s="15"/>
      <c r="E59" s="15"/>
      <c r="F59" s="15"/>
      <c r="G59" s="15"/>
      <c r="H59" s="15"/>
      <c r="I59" s="15"/>
      <c r="J59" s="15"/>
      <c r="K59" s="15"/>
      <c r="L59" s="15"/>
      <c r="M59" s="15"/>
      <c r="N59" s="15"/>
      <c r="O59" s="15"/>
      <c r="P59" s="15"/>
    </row>
    <row r="60" spans="1:16" x14ac:dyDescent="0.2">
      <c r="A60" s="15"/>
      <c r="B60" s="15"/>
      <c r="C60" s="15"/>
      <c r="D60" s="15"/>
      <c r="E60" s="15"/>
      <c r="F60" s="15"/>
      <c r="G60" s="15"/>
      <c r="H60" s="15"/>
      <c r="I60" s="15"/>
      <c r="J60" s="15"/>
      <c r="K60" s="15"/>
      <c r="L60" s="15"/>
      <c r="M60" s="15"/>
      <c r="N60" s="15"/>
      <c r="O60" s="15"/>
      <c r="P60" s="15"/>
    </row>
    <row r="61" spans="1:16" x14ac:dyDescent="0.2">
      <c r="A61" s="1" t="s">
        <v>14</v>
      </c>
      <c r="B61" s="15"/>
      <c r="C61" s="223">
        <f>'Kops a'!C38:H38</f>
        <v>0</v>
      </c>
      <c r="D61" s="223"/>
      <c r="E61" s="223"/>
      <c r="F61" s="223"/>
      <c r="G61" s="223"/>
      <c r="H61" s="223"/>
      <c r="I61" s="15"/>
      <c r="J61" s="15"/>
      <c r="K61" s="15"/>
      <c r="L61" s="15"/>
      <c r="M61" s="15"/>
      <c r="N61" s="15"/>
      <c r="O61" s="15"/>
      <c r="P61" s="15"/>
    </row>
    <row r="62" spans="1:16" x14ac:dyDescent="0.2">
      <c r="A62" s="15"/>
      <c r="B62" s="15"/>
      <c r="C62" s="168" t="s">
        <v>15</v>
      </c>
      <c r="D62" s="168"/>
      <c r="E62" s="168"/>
      <c r="F62" s="168"/>
      <c r="G62" s="168"/>
      <c r="H62" s="168"/>
      <c r="I62" s="15"/>
      <c r="J62" s="15"/>
      <c r="K62" s="15"/>
      <c r="L62" s="15"/>
      <c r="M62" s="15"/>
      <c r="N62" s="15"/>
      <c r="O62" s="15"/>
      <c r="P62" s="15"/>
    </row>
    <row r="63" spans="1:16" x14ac:dyDescent="0.2">
      <c r="A63" s="15"/>
      <c r="B63" s="15"/>
      <c r="C63" s="15"/>
      <c r="D63" s="15"/>
      <c r="E63" s="15"/>
      <c r="F63" s="15"/>
      <c r="G63" s="15"/>
      <c r="H63" s="15"/>
      <c r="I63" s="15"/>
      <c r="J63" s="15"/>
      <c r="K63" s="15"/>
      <c r="L63" s="15"/>
      <c r="M63" s="15"/>
      <c r="N63" s="15"/>
      <c r="O63" s="15"/>
      <c r="P63" s="15"/>
    </row>
    <row r="64" spans="1:16" x14ac:dyDescent="0.2">
      <c r="A64" s="81" t="str">
        <f>'Kops a'!A41</f>
        <v>Tāme sastādīta 20__. gada __. _________</v>
      </c>
      <c r="B64" s="82"/>
      <c r="C64" s="82"/>
      <c r="D64" s="82"/>
      <c r="E64" s="15"/>
      <c r="F64" s="15"/>
      <c r="G64" s="15"/>
      <c r="H64" s="15"/>
      <c r="I64" s="15"/>
      <c r="J64" s="15"/>
      <c r="K64" s="15"/>
      <c r="L64" s="15"/>
      <c r="M64" s="15"/>
      <c r="N64" s="15"/>
      <c r="O64" s="15"/>
      <c r="P64" s="15"/>
    </row>
    <row r="65" spans="1:16" x14ac:dyDescent="0.2">
      <c r="A65" s="15"/>
      <c r="B65" s="15"/>
      <c r="C65" s="15"/>
      <c r="D65" s="15"/>
      <c r="E65" s="15"/>
      <c r="F65" s="15"/>
      <c r="G65" s="15"/>
      <c r="H65" s="15"/>
      <c r="I65" s="15"/>
      <c r="J65" s="15"/>
      <c r="K65" s="15"/>
      <c r="L65" s="15"/>
      <c r="M65" s="15"/>
      <c r="N65" s="15"/>
      <c r="O65" s="15"/>
      <c r="P65" s="15"/>
    </row>
    <row r="66" spans="1:16" x14ac:dyDescent="0.2">
      <c r="A66" s="1" t="s">
        <v>38</v>
      </c>
      <c r="B66" s="15"/>
      <c r="C66" s="223">
        <f>'Kops a'!C43:H43</f>
        <v>0</v>
      </c>
      <c r="D66" s="223"/>
      <c r="E66" s="223"/>
      <c r="F66" s="223"/>
      <c r="G66" s="223"/>
      <c r="H66" s="223"/>
      <c r="I66" s="15"/>
      <c r="J66" s="15"/>
      <c r="K66" s="15"/>
      <c r="L66" s="15"/>
      <c r="M66" s="15"/>
      <c r="N66" s="15"/>
      <c r="O66" s="15"/>
      <c r="P66" s="15"/>
    </row>
    <row r="67" spans="1:16" x14ac:dyDescent="0.2">
      <c r="A67" s="15"/>
      <c r="B67" s="15"/>
      <c r="C67" s="168" t="s">
        <v>15</v>
      </c>
      <c r="D67" s="168"/>
      <c r="E67" s="168"/>
      <c r="F67" s="168"/>
      <c r="G67" s="168"/>
      <c r="H67" s="168"/>
      <c r="I67" s="15"/>
      <c r="J67" s="15"/>
      <c r="K67" s="15"/>
      <c r="L67" s="15"/>
      <c r="M67" s="15"/>
      <c r="N67" s="15"/>
      <c r="O67" s="15"/>
      <c r="P67" s="15"/>
    </row>
    <row r="68" spans="1:16" x14ac:dyDescent="0.2">
      <c r="A68" s="15"/>
      <c r="B68" s="15"/>
      <c r="C68" s="15"/>
      <c r="D68" s="15"/>
      <c r="E68" s="15"/>
      <c r="F68" s="15"/>
      <c r="G68" s="15"/>
      <c r="H68" s="15"/>
      <c r="I68" s="15"/>
      <c r="J68" s="15"/>
      <c r="K68" s="15"/>
      <c r="L68" s="15"/>
      <c r="M68" s="15"/>
      <c r="N68" s="15"/>
      <c r="O68" s="15"/>
      <c r="P68" s="15"/>
    </row>
    <row r="69" spans="1:16" x14ac:dyDescent="0.2">
      <c r="A69" s="81" t="s">
        <v>55</v>
      </c>
      <c r="B69" s="82"/>
      <c r="C69" s="86">
        <f>'Kops a'!C46</f>
        <v>0</v>
      </c>
      <c r="D69" s="49"/>
      <c r="E69" s="15"/>
      <c r="F69" s="15"/>
      <c r="G69" s="15"/>
      <c r="H69" s="15"/>
      <c r="I69" s="15"/>
      <c r="J69" s="15"/>
      <c r="K69" s="15"/>
      <c r="L69" s="15"/>
      <c r="M69" s="15"/>
      <c r="N69" s="15"/>
      <c r="O69" s="15"/>
      <c r="P69" s="15"/>
    </row>
    <row r="70" spans="1:16" x14ac:dyDescent="0.2">
      <c r="A70" s="15"/>
      <c r="B70" s="15"/>
      <c r="C70" s="15"/>
      <c r="D70" s="15"/>
      <c r="E70" s="15"/>
      <c r="F70" s="15"/>
      <c r="G70" s="15"/>
      <c r="H70" s="15"/>
      <c r="I70" s="15"/>
      <c r="J70" s="15"/>
      <c r="K70" s="15"/>
      <c r="L70" s="15"/>
      <c r="M70" s="15"/>
      <c r="N70" s="15"/>
      <c r="O70" s="15"/>
      <c r="P70" s="15"/>
    </row>
  </sheetData>
  <mergeCells count="22">
    <mergeCell ref="C2:I2"/>
    <mergeCell ref="C3:I3"/>
    <mergeCell ref="D5:L5"/>
    <mergeCell ref="D6:L6"/>
    <mergeCell ref="D7:L7"/>
    <mergeCell ref="N9:O9"/>
    <mergeCell ref="A12:A13"/>
    <mergeCell ref="B12:B13"/>
    <mergeCell ref="C12:C13"/>
    <mergeCell ref="D12:D13"/>
    <mergeCell ref="E12:E13"/>
    <mergeCell ref="L12:P12"/>
    <mergeCell ref="C67:H67"/>
    <mergeCell ref="C4:I4"/>
    <mergeCell ref="F12:K12"/>
    <mergeCell ref="A9:F9"/>
    <mergeCell ref="J9:M9"/>
    <mergeCell ref="D8:L8"/>
    <mergeCell ref="A58:K58"/>
    <mergeCell ref="C61:H61"/>
    <mergeCell ref="C62:H62"/>
    <mergeCell ref="C66:H66"/>
  </mergeCells>
  <conditionalFormatting sqref="N9:O9 D5:L8 C66:H66 C61:H61">
    <cfRule type="cellIs" dxfId="71" priority="28" operator="equal">
      <formula>0</formula>
    </cfRule>
  </conditionalFormatting>
  <conditionalFormatting sqref="A9:F9">
    <cfRule type="containsText" dxfId="70" priority="26"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4:I4">
    <cfRule type="cellIs" dxfId="69" priority="25" operator="equal">
      <formula>0</formula>
    </cfRule>
  </conditionalFormatting>
  <conditionalFormatting sqref="O10">
    <cfRule type="cellIs" dxfId="68" priority="24" operator="equal">
      <formula>"20__. gada __. _________"</formula>
    </cfRule>
  </conditionalFormatting>
  <conditionalFormatting sqref="A58:K58">
    <cfRule type="containsText" dxfId="67" priority="23" operator="containsText" text="Tiešās izmaksas kopā, t. sk. darba devēja sociālais nodoklis __.__% ">
      <formula>NOT(ISERROR(SEARCH("Tiešās izmaksas kopā, t. sk. darba devēja sociālais nodoklis __.__% ",A58)))</formula>
    </cfRule>
  </conditionalFormatting>
  <conditionalFormatting sqref="L58:P58">
    <cfRule type="cellIs" dxfId="66" priority="18" operator="equal">
      <formula>0</formula>
    </cfRule>
  </conditionalFormatting>
  <conditionalFormatting sqref="P10">
    <cfRule type="cellIs" dxfId="65" priority="10" operator="equal">
      <formula>"20__. gada __. _________"</formula>
    </cfRule>
  </conditionalFormatting>
  <conditionalFormatting sqref="C66:H66 C61:H61 D14:G57">
    <cfRule type="cellIs" dxfId="64" priority="7" operator="equal">
      <formula>0</formula>
    </cfRule>
  </conditionalFormatting>
  <conditionalFormatting sqref="C69">
    <cfRule type="cellIs" dxfId="63" priority="5" operator="equal">
      <formula>0</formula>
    </cfRule>
  </conditionalFormatting>
  <conditionalFormatting sqref="D1">
    <cfRule type="cellIs" dxfId="62" priority="4" operator="equal">
      <formula>0</formula>
    </cfRule>
  </conditionalFormatting>
  <conditionalFormatting sqref="A14:B57 I14:J57">
    <cfRule type="cellIs" dxfId="61" priority="3" operator="equal">
      <formula>0</formula>
    </cfRule>
  </conditionalFormatting>
  <conditionalFormatting sqref="H14:H57 K14:P57">
    <cfRule type="cellIs" dxfId="60" priority="2" operator="equal">
      <formula>0</formula>
    </cfRule>
  </conditionalFormatting>
  <conditionalFormatting sqref="C14:C57">
    <cfRule type="cellIs" dxfId="59" priority="1" operator="equal">
      <formula>0</formula>
    </cfRule>
  </conditionalFormatting>
  <pageMargins left="0.7" right="0.7" top="0.75" bottom="0.75" header="0.3" footer="0.3"/>
  <pageSetup paperSize="9" scale="84"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160D584C-64FF-402E-862E-BC36A5AEB0A3}">
            <xm:f>NOT(ISERROR(SEARCH("Tāme sastādīta ____. gada ___. ______________",A64)))</xm:f>
            <xm:f>"Tāme sastādīta ____. gada ___. ______________"</xm:f>
            <x14:dxf>
              <font>
                <color auto="1"/>
              </font>
              <fill>
                <patternFill>
                  <bgColor rgb="FFC6EFCE"/>
                </patternFill>
              </fill>
            </x14:dxf>
          </x14:cfRule>
          <xm:sqref>A64</xm:sqref>
        </x14:conditionalFormatting>
        <x14:conditionalFormatting xmlns:xm="http://schemas.microsoft.com/office/excel/2006/main">
          <x14:cfRule type="containsText" priority="8" operator="containsText" id="{E1217419-522C-47B8-8672-CC9D11C3FC05}">
            <xm:f>NOT(ISERROR(SEARCH("Sertifikāta Nr. _________________________________",A69)))</xm:f>
            <xm:f>"Sertifikāta Nr. _________________________________"</xm:f>
            <x14:dxf>
              <font>
                <color auto="1"/>
              </font>
              <fill>
                <patternFill>
                  <bgColor rgb="FFC6EFCE"/>
                </patternFill>
              </fill>
            </x14:dxf>
          </x14:cfRule>
          <xm:sqref>A69</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P65"/>
  <sheetViews>
    <sheetView topLeftCell="A4" zoomScaleNormal="100" workbookViewId="0">
      <selection activeCell="A9" sqref="A9:F9"/>
    </sheetView>
  </sheetViews>
  <sheetFormatPr defaultRowHeight="11.25" x14ac:dyDescent="0.2"/>
  <cols>
    <col min="1" max="1" width="4.5703125" style="1" customWidth="1"/>
    <col min="2" max="2" width="8" style="1" customWidth="1"/>
    <col min="3" max="3" width="53.285156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1"/>
      <c r="B1" s="21"/>
      <c r="C1" s="25" t="s">
        <v>39</v>
      </c>
      <c r="D1" s="50" t="str">
        <f>'Kops a'!A27</f>
        <v>12a</v>
      </c>
      <c r="E1" s="21"/>
      <c r="F1" s="21"/>
      <c r="G1" s="21"/>
      <c r="H1" s="21"/>
      <c r="I1" s="21"/>
      <c r="J1" s="21"/>
      <c r="N1" s="24"/>
      <c r="O1" s="25"/>
      <c r="P1" s="26"/>
    </row>
    <row r="2" spans="1:16" x14ac:dyDescent="0.2">
      <c r="A2" s="27"/>
      <c r="B2" s="27"/>
      <c r="C2" s="232" t="s">
        <v>518</v>
      </c>
      <c r="D2" s="232"/>
      <c r="E2" s="232"/>
      <c r="F2" s="232"/>
      <c r="G2" s="232"/>
      <c r="H2" s="232"/>
      <c r="I2" s="232"/>
      <c r="J2" s="27"/>
    </row>
    <row r="3" spans="1:16" x14ac:dyDescent="0.2">
      <c r="A3" s="28"/>
      <c r="B3" s="28"/>
      <c r="C3" s="212" t="s">
        <v>18</v>
      </c>
      <c r="D3" s="212"/>
      <c r="E3" s="212"/>
      <c r="F3" s="212"/>
      <c r="G3" s="212"/>
      <c r="H3" s="212"/>
      <c r="I3" s="212"/>
      <c r="J3" s="28"/>
    </row>
    <row r="4" spans="1:16" x14ac:dyDescent="0.2">
      <c r="A4" s="28"/>
      <c r="B4" s="28"/>
      <c r="C4" s="233" t="s">
        <v>53</v>
      </c>
      <c r="D4" s="233"/>
      <c r="E4" s="233"/>
      <c r="F4" s="233"/>
      <c r="G4" s="233"/>
      <c r="H4" s="233"/>
      <c r="I4" s="233"/>
      <c r="J4" s="28"/>
    </row>
    <row r="5" spans="1:16" x14ac:dyDescent="0.2">
      <c r="A5" s="21"/>
      <c r="B5" s="21"/>
      <c r="C5" s="25" t="s">
        <v>5</v>
      </c>
      <c r="D5" s="246" t="str">
        <f>'Kops a'!D7</f>
        <v>Daudzdzīvokļu dzīvojamā māja</v>
      </c>
      <c r="E5" s="246"/>
      <c r="F5" s="246"/>
      <c r="G5" s="246"/>
      <c r="H5" s="246"/>
      <c r="I5" s="246"/>
      <c r="J5" s="246"/>
      <c r="K5" s="246"/>
      <c r="L5" s="246"/>
      <c r="M5" s="15"/>
      <c r="N5" s="15"/>
      <c r="O5" s="15"/>
      <c r="P5" s="15"/>
    </row>
    <row r="6" spans="1:16" x14ac:dyDescent="0.2">
      <c r="A6" s="21"/>
      <c r="B6" s="21"/>
      <c r="C6" s="25" t="s">
        <v>6</v>
      </c>
      <c r="D6" s="246" t="str">
        <f>'Kops a'!D8</f>
        <v>Daudzdzīvokļu dzīvojamās mājas vienkāršotās atjaunošanas apliecinājuma karte</v>
      </c>
      <c r="E6" s="246"/>
      <c r="F6" s="246"/>
      <c r="G6" s="246"/>
      <c r="H6" s="246"/>
      <c r="I6" s="246"/>
      <c r="J6" s="246"/>
      <c r="K6" s="246"/>
      <c r="L6" s="246"/>
      <c r="M6" s="15"/>
      <c r="N6" s="15"/>
      <c r="O6" s="15"/>
      <c r="P6" s="15"/>
    </row>
    <row r="7" spans="1:16" x14ac:dyDescent="0.2">
      <c r="A7" s="21"/>
      <c r="B7" s="21"/>
      <c r="C7" s="25" t="s">
        <v>7</v>
      </c>
      <c r="D7" s="246" t="str">
        <f>'Kops a'!D9</f>
        <v>Enkmaņa iela 1, Valmiera</v>
      </c>
      <c r="E7" s="246"/>
      <c r="F7" s="246"/>
      <c r="G7" s="246"/>
      <c r="H7" s="246"/>
      <c r="I7" s="246"/>
      <c r="J7" s="246"/>
      <c r="K7" s="246"/>
      <c r="L7" s="246"/>
      <c r="M7" s="15"/>
      <c r="N7" s="15"/>
      <c r="O7" s="15"/>
      <c r="P7" s="15"/>
    </row>
    <row r="8" spans="1:16" x14ac:dyDescent="0.2">
      <c r="A8" s="21"/>
      <c r="B8" s="21"/>
      <c r="C8" s="4" t="s">
        <v>21</v>
      </c>
      <c r="D8" s="246">
        <f>'Kops a'!D10</f>
        <v>0</v>
      </c>
      <c r="E8" s="246"/>
      <c r="F8" s="246"/>
      <c r="G8" s="246"/>
      <c r="H8" s="246"/>
      <c r="I8" s="246"/>
      <c r="J8" s="246"/>
      <c r="K8" s="246"/>
      <c r="L8" s="246"/>
      <c r="M8" s="15"/>
      <c r="N8" s="15"/>
      <c r="O8" s="15"/>
      <c r="P8" s="15"/>
    </row>
    <row r="9" spans="1:16" ht="11.25" customHeight="1" x14ac:dyDescent="0.2">
      <c r="A9" s="234" t="s">
        <v>629</v>
      </c>
      <c r="B9" s="234"/>
      <c r="C9" s="234"/>
      <c r="D9" s="234"/>
      <c r="E9" s="234"/>
      <c r="F9" s="234"/>
      <c r="G9" s="29"/>
      <c r="H9" s="29"/>
      <c r="I9" s="29"/>
      <c r="J9" s="238" t="s">
        <v>40</v>
      </c>
      <c r="K9" s="238"/>
      <c r="L9" s="238"/>
      <c r="M9" s="238"/>
      <c r="N9" s="245">
        <f>P53</f>
        <v>0</v>
      </c>
      <c r="O9" s="245"/>
      <c r="P9" s="29"/>
    </row>
    <row r="10" spans="1:16" x14ac:dyDescent="0.2">
      <c r="A10" s="30"/>
      <c r="B10" s="31"/>
      <c r="C10" s="4"/>
      <c r="D10" s="21"/>
      <c r="E10" s="21"/>
      <c r="F10" s="21"/>
      <c r="G10" s="21"/>
      <c r="H10" s="21"/>
      <c r="I10" s="21"/>
      <c r="J10" s="21"/>
      <c r="K10" s="21"/>
      <c r="L10" s="27"/>
      <c r="M10" s="27"/>
      <c r="O10" s="84"/>
      <c r="P10" s="83" t="str">
        <f>A59</f>
        <v>Tāme sastādīta 20__. gada __. _________</v>
      </c>
    </row>
    <row r="11" spans="1:16" ht="12" thickBot="1" x14ac:dyDescent="0.25">
      <c r="A11" s="30"/>
      <c r="B11" s="31"/>
      <c r="C11" s="4"/>
      <c r="D11" s="21"/>
      <c r="E11" s="21"/>
      <c r="F11" s="21"/>
      <c r="G11" s="21"/>
      <c r="H11" s="21"/>
      <c r="I11" s="21"/>
      <c r="J11" s="21"/>
      <c r="K11" s="21"/>
      <c r="L11" s="32"/>
      <c r="M11" s="32"/>
      <c r="N11" s="33"/>
      <c r="O11" s="24"/>
      <c r="P11" s="21"/>
    </row>
    <row r="12" spans="1:16" x14ac:dyDescent="0.2">
      <c r="A12" s="190" t="s">
        <v>24</v>
      </c>
      <c r="B12" s="240" t="s">
        <v>41</v>
      </c>
      <c r="C12" s="236" t="s">
        <v>42</v>
      </c>
      <c r="D12" s="243" t="s">
        <v>43</v>
      </c>
      <c r="E12" s="227" t="s">
        <v>44</v>
      </c>
      <c r="F12" s="235" t="s">
        <v>45</v>
      </c>
      <c r="G12" s="236"/>
      <c r="H12" s="236"/>
      <c r="I12" s="236"/>
      <c r="J12" s="236"/>
      <c r="K12" s="237"/>
      <c r="L12" s="235" t="s">
        <v>46</v>
      </c>
      <c r="M12" s="236"/>
      <c r="N12" s="236"/>
      <c r="O12" s="236"/>
      <c r="P12" s="237"/>
    </row>
    <row r="13" spans="1:16" ht="126.75" customHeight="1" thickBot="1" x14ac:dyDescent="0.25">
      <c r="A13" s="239"/>
      <c r="B13" s="241"/>
      <c r="C13" s="242"/>
      <c r="D13" s="244"/>
      <c r="E13" s="228"/>
      <c r="F13" s="34" t="s">
        <v>47</v>
      </c>
      <c r="G13" s="35" t="s">
        <v>48</v>
      </c>
      <c r="H13" s="35" t="s">
        <v>49</v>
      </c>
      <c r="I13" s="35" t="s">
        <v>50</v>
      </c>
      <c r="J13" s="35" t="s">
        <v>51</v>
      </c>
      <c r="K13" s="58" t="s">
        <v>52</v>
      </c>
      <c r="L13" s="34" t="s">
        <v>47</v>
      </c>
      <c r="M13" s="35" t="s">
        <v>49</v>
      </c>
      <c r="N13" s="35" t="s">
        <v>50</v>
      </c>
      <c r="O13" s="35" t="s">
        <v>51</v>
      </c>
      <c r="P13" s="58" t="s">
        <v>52</v>
      </c>
    </row>
    <row r="14" spans="1:16" x14ac:dyDescent="0.2">
      <c r="A14" s="36"/>
      <c r="B14" s="94" t="s">
        <v>482</v>
      </c>
      <c r="C14" s="91" t="s">
        <v>518</v>
      </c>
      <c r="D14" s="23"/>
      <c r="E14" s="64"/>
      <c r="F14" s="65"/>
      <c r="G14" s="62"/>
      <c r="H14" s="46">
        <f>ROUND(F14*G14,2)</f>
        <v>0</v>
      </c>
      <c r="I14" s="62"/>
      <c r="J14" s="62"/>
      <c r="K14" s="47">
        <f>SUM(H14:J14)</f>
        <v>0</v>
      </c>
      <c r="L14" s="48">
        <f t="shared" ref="L14:L52" si="0">ROUND(E14*F14,2)</f>
        <v>0</v>
      </c>
      <c r="M14" s="46">
        <f t="shared" ref="M14:M52" si="1">ROUND(H14*E14,2)</f>
        <v>0</v>
      </c>
      <c r="N14" s="46">
        <f t="shared" ref="N14:N52" si="2">ROUND(I14*E14,2)</f>
        <v>0</v>
      </c>
      <c r="O14" s="46">
        <f t="shared" ref="O14:O52" si="3">ROUND(J14*E14,2)</f>
        <v>0</v>
      </c>
      <c r="P14" s="47">
        <f>SUM(M14:O14)</f>
        <v>0</v>
      </c>
    </row>
    <row r="15" spans="1:16" ht="22.5" x14ac:dyDescent="0.2">
      <c r="A15" s="36">
        <v>1</v>
      </c>
      <c r="B15" s="37"/>
      <c r="C15" s="92" t="s">
        <v>483</v>
      </c>
      <c r="D15" s="23" t="s">
        <v>484</v>
      </c>
      <c r="E15" s="64">
        <v>1</v>
      </c>
      <c r="F15" s="65"/>
      <c r="G15" s="62"/>
      <c r="H15" s="46">
        <f t="shared" ref="H15:H52" si="4">ROUND(F15*G15,2)</f>
        <v>0</v>
      </c>
      <c r="I15" s="62"/>
      <c r="J15" s="62"/>
      <c r="K15" s="47">
        <f t="shared" ref="K15:K52" si="5">SUM(H15:J15)</f>
        <v>0</v>
      </c>
      <c r="L15" s="48">
        <f t="shared" si="0"/>
        <v>0</v>
      </c>
      <c r="M15" s="46">
        <f t="shared" si="1"/>
        <v>0</v>
      </c>
      <c r="N15" s="46">
        <f t="shared" si="2"/>
        <v>0</v>
      </c>
      <c r="O15" s="46">
        <f t="shared" si="3"/>
        <v>0</v>
      </c>
      <c r="P15" s="47">
        <f t="shared" ref="P15:P52" si="6">SUM(M15:O15)</f>
        <v>0</v>
      </c>
    </row>
    <row r="16" spans="1:16" x14ac:dyDescent="0.2">
      <c r="A16" s="36">
        <v>2</v>
      </c>
      <c r="B16" s="37"/>
      <c r="C16" s="92" t="s">
        <v>485</v>
      </c>
      <c r="D16" s="23" t="s">
        <v>484</v>
      </c>
      <c r="E16" s="64">
        <v>1</v>
      </c>
      <c r="F16" s="65"/>
      <c r="G16" s="62"/>
      <c r="H16" s="46">
        <f t="shared" si="4"/>
        <v>0</v>
      </c>
      <c r="I16" s="62"/>
      <c r="J16" s="62"/>
      <c r="K16" s="47">
        <f t="shared" si="5"/>
        <v>0</v>
      </c>
      <c r="L16" s="48">
        <f t="shared" si="0"/>
        <v>0</v>
      </c>
      <c r="M16" s="46">
        <f t="shared" si="1"/>
        <v>0</v>
      </c>
      <c r="N16" s="46">
        <f t="shared" si="2"/>
        <v>0</v>
      </c>
      <c r="O16" s="46">
        <f t="shared" si="3"/>
        <v>0</v>
      </c>
      <c r="P16" s="47">
        <f t="shared" si="6"/>
        <v>0</v>
      </c>
    </row>
    <row r="17" spans="1:16" ht="22.5" x14ac:dyDescent="0.2">
      <c r="A17" s="36">
        <v>3</v>
      </c>
      <c r="B17" s="37"/>
      <c r="C17" s="92" t="s">
        <v>486</v>
      </c>
      <c r="D17" s="23" t="s">
        <v>484</v>
      </c>
      <c r="E17" s="64">
        <v>1</v>
      </c>
      <c r="F17" s="65"/>
      <c r="G17" s="62"/>
      <c r="H17" s="46">
        <f t="shared" si="4"/>
        <v>0</v>
      </c>
      <c r="I17" s="62"/>
      <c r="J17" s="62"/>
      <c r="K17" s="47">
        <f t="shared" si="5"/>
        <v>0</v>
      </c>
      <c r="L17" s="48">
        <f t="shared" si="0"/>
        <v>0</v>
      </c>
      <c r="M17" s="46">
        <f t="shared" si="1"/>
        <v>0</v>
      </c>
      <c r="N17" s="46">
        <f t="shared" si="2"/>
        <v>0</v>
      </c>
      <c r="O17" s="46">
        <f t="shared" si="3"/>
        <v>0</v>
      </c>
      <c r="P17" s="47">
        <f t="shared" si="6"/>
        <v>0</v>
      </c>
    </row>
    <row r="18" spans="1:16" x14ac:dyDescent="0.2">
      <c r="A18" s="36">
        <v>4</v>
      </c>
      <c r="B18" s="37"/>
      <c r="C18" s="92" t="s">
        <v>487</v>
      </c>
      <c r="D18" s="23" t="s">
        <v>484</v>
      </c>
      <c r="E18" s="64">
        <v>1</v>
      </c>
      <c r="F18" s="65"/>
      <c r="G18" s="62"/>
      <c r="H18" s="46">
        <f t="shared" si="4"/>
        <v>0</v>
      </c>
      <c r="I18" s="62"/>
      <c r="J18" s="62"/>
      <c r="K18" s="47">
        <f t="shared" si="5"/>
        <v>0</v>
      </c>
      <c r="L18" s="48">
        <f t="shared" si="0"/>
        <v>0</v>
      </c>
      <c r="M18" s="46">
        <f t="shared" si="1"/>
        <v>0</v>
      </c>
      <c r="N18" s="46">
        <f t="shared" si="2"/>
        <v>0</v>
      </c>
      <c r="O18" s="46">
        <f t="shared" si="3"/>
        <v>0</v>
      </c>
      <c r="P18" s="47">
        <f t="shared" si="6"/>
        <v>0</v>
      </c>
    </row>
    <row r="19" spans="1:16" ht="22.5" x14ac:dyDescent="0.2">
      <c r="A19" s="36">
        <v>5</v>
      </c>
      <c r="B19" s="37"/>
      <c r="C19" s="92" t="s">
        <v>488</v>
      </c>
      <c r="D19" s="23" t="s">
        <v>72</v>
      </c>
      <c r="E19" s="64">
        <v>1</v>
      </c>
      <c r="F19" s="65"/>
      <c r="G19" s="62"/>
      <c r="H19" s="46">
        <f t="shared" si="4"/>
        <v>0</v>
      </c>
      <c r="I19" s="62"/>
      <c r="J19" s="62"/>
      <c r="K19" s="47">
        <f t="shared" si="5"/>
        <v>0</v>
      </c>
      <c r="L19" s="48">
        <f t="shared" si="0"/>
        <v>0</v>
      </c>
      <c r="M19" s="46">
        <f t="shared" si="1"/>
        <v>0</v>
      </c>
      <c r="N19" s="46">
        <f t="shared" si="2"/>
        <v>0</v>
      </c>
      <c r="O19" s="46">
        <f t="shared" si="3"/>
        <v>0</v>
      </c>
      <c r="P19" s="47">
        <f t="shared" si="6"/>
        <v>0</v>
      </c>
    </row>
    <row r="20" spans="1:16" x14ac:dyDescent="0.2">
      <c r="A20" s="36">
        <v>6</v>
      </c>
      <c r="B20" s="37"/>
      <c r="C20" s="92" t="s">
        <v>489</v>
      </c>
      <c r="D20" s="23" t="s">
        <v>72</v>
      </c>
      <c r="E20" s="64">
        <v>1</v>
      </c>
      <c r="F20" s="65"/>
      <c r="G20" s="62"/>
      <c r="H20" s="46">
        <f t="shared" si="4"/>
        <v>0</v>
      </c>
      <c r="I20" s="62"/>
      <c r="J20" s="62"/>
      <c r="K20" s="47">
        <f t="shared" si="5"/>
        <v>0</v>
      </c>
      <c r="L20" s="48">
        <f t="shared" si="0"/>
        <v>0</v>
      </c>
      <c r="M20" s="46">
        <f t="shared" si="1"/>
        <v>0</v>
      </c>
      <c r="N20" s="46">
        <f t="shared" si="2"/>
        <v>0</v>
      </c>
      <c r="O20" s="46">
        <f t="shared" si="3"/>
        <v>0</v>
      </c>
      <c r="P20" s="47">
        <f t="shared" si="6"/>
        <v>0</v>
      </c>
    </row>
    <row r="21" spans="1:16" x14ac:dyDescent="0.2">
      <c r="A21" s="36">
        <v>7</v>
      </c>
      <c r="B21" s="37"/>
      <c r="C21" s="92" t="s">
        <v>490</v>
      </c>
      <c r="D21" s="23" t="s">
        <v>72</v>
      </c>
      <c r="E21" s="64">
        <v>1</v>
      </c>
      <c r="F21" s="65"/>
      <c r="G21" s="62"/>
      <c r="H21" s="46">
        <f t="shared" si="4"/>
        <v>0</v>
      </c>
      <c r="I21" s="62"/>
      <c r="J21" s="62"/>
      <c r="K21" s="47">
        <f t="shared" si="5"/>
        <v>0</v>
      </c>
      <c r="L21" s="48">
        <f t="shared" si="0"/>
        <v>0</v>
      </c>
      <c r="M21" s="46">
        <f t="shared" si="1"/>
        <v>0</v>
      </c>
      <c r="N21" s="46">
        <f t="shared" si="2"/>
        <v>0</v>
      </c>
      <c r="O21" s="46">
        <f t="shared" si="3"/>
        <v>0</v>
      </c>
      <c r="P21" s="47">
        <f t="shared" si="6"/>
        <v>0</v>
      </c>
    </row>
    <row r="22" spans="1:16" x14ac:dyDescent="0.2">
      <c r="A22" s="36">
        <v>8</v>
      </c>
      <c r="B22" s="37"/>
      <c r="C22" s="92" t="s">
        <v>491</v>
      </c>
      <c r="D22" s="23" t="s">
        <v>72</v>
      </c>
      <c r="E22" s="64">
        <v>2</v>
      </c>
      <c r="F22" s="65"/>
      <c r="G22" s="62"/>
      <c r="H22" s="46">
        <f t="shared" si="4"/>
        <v>0</v>
      </c>
      <c r="I22" s="62"/>
      <c r="J22" s="62"/>
      <c r="K22" s="47">
        <f t="shared" si="5"/>
        <v>0</v>
      </c>
      <c r="L22" s="48">
        <f t="shared" si="0"/>
        <v>0</v>
      </c>
      <c r="M22" s="46">
        <f t="shared" si="1"/>
        <v>0</v>
      </c>
      <c r="N22" s="46">
        <f t="shared" si="2"/>
        <v>0</v>
      </c>
      <c r="O22" s="46">
        <f t="shared" si="3"/>
        <v>0</v>
      </c>
      <c r="P22" s="47">
        <f t="shared" si="6"/>
        <v>0</v>
      </c>
    </row>
    <row r="23" spans="1:16" x14ac:dyDescent="0.2">
      <c r="A23" s="36">
        <v>9</v>
      </c>
      <c r="B23" s="37"/>
      <c r="C23" s="92" t="s">
        <v>492</v>
      </c>
      <c r="D23" s="23" t="s">
        <v>72</v>
      </c>
      <c r="E23" s="64">
        <v>1</v>
      </c>
      <c r="F23" s="65"/>
      <c r="G23" s="62"/>
      <c r="H23" s="46">
        <f t="shared" si="4"/>
        <v>0</v>
      </c>
      <c r="I23" s="62"/>
      <c r="J23" s="62"/>
      <c r="K23" s="47">
        <f t="shared" si="5"/>
        <v>0</v>
      </c>
      <c r="L23" s="48">
        <f t="shared" si="0"/>
        <v>0</v>
      </c>
      <c r="M23" s="46">
        <f t="shared" si="1"/>
        <v>0</v>
      </c>
      <c r="N23" s="46">
        <f t="shared" si="2"/>
        <v>0</v>
      </c>
      <c r="O23" s="46">
        <f t="shared" si="3"/>
        <v>0</v>
      </c>
      <c r="P23" s="47">
        <f t="shared" si="6"/>
        <v>0</v>
      </c>
    </row>
    <row r="24" spans="1:16" x14ac:dyDescent="0.2">
      <c r="A24" s="36">
        <v>10</v>
      </c>
      <c r="B24" s="37"/>
      <c r="C24" s="92" t="s">
        <v>493</v>
      </c>
      <c r="D24" s="23" t="s">
        <v>72</v>
      </c>
      <c r="E24" s="64">
        <v>1</v>
      </c>
      <c r="F24" s="65"/>
      <c r="G24" s="62"/>
      <c r="H24" s="46">
        <f t="shared" si="4"/>
        <v>0</v>
      </c>
      <c r="I24" s="62"/>
      <c r="J24" s="62"/>
      <c r="K24" s="47">
        <f t="shared" si="5"/>
        <v>0</v>
      </c>
      <c r="L24" s="48">
        <f t="shared" si="0"/>
        <v>0</v>
      </c>
      <c r="M24" s="46">
        <f t="shared" si="1"/>
        <v>0</v>
      </c>
      <c r="N24" s="46">
        <f t="shared" si="2"/>
        <v>0</v>
      </c>
      <c r="O24" s="46">
        <f t="shared" si="3"/>
        <v>0</v>
      </c>
      <c r="P24" s="47">
        <f t="shared" si="6"/>
        <v>0</v>
      </c>
    </row>
    <row r="25" spans="1:16" x14ac:dyDescent="0.2">
      <c r="A25" s="36">
        <v>11</v>
      </c>
      <c r="B25" s="37"/>
      <c r="C25" s="92" t="s">
        <v>494</v>
      </c>
      <c r="D25" s="23" t="s">
        <v>72</v>
      </c>
      <c r="E25" s="64">
        <v>1</v>
      </c>
      <c r="F25" s="65"/>
      <c r="G25" s="62"/>
      <c r="H25" s="46">
        <f t="shared" si="4"/>
        <v>0</v>
      </c>
      <c r="I25" s="62"/>
      <c r="J25" s="62"/>
      <c r="K25" s="47">
        <f t="shared" si="5"/>
        <v>0</v>
      </c>
      <c r="L25" s="48">
        <f t="shared" si="0"/>
        <v>0</v>
      </c>
      <c r="M25" s="46">
        <f t="shared" si="1"/>
        <v>0</v>
      </c>
      <c r="N25" s="46">
        <f t="shared" si="2"/>
        <v>0</v>
      </c>
      <c r="O25" s="46">
        <f t="shared" si="3"/>
        <v>0</v>
      </c>
      <c r="P25" s="47">
        <f t="shared" si="6"/>
        <v>0</v>
      </c>
    </row>
    <row r="26" spans="1:16" x14ac:dyDescent="0.2">
      <c r="A26" s="36">
        <v>12</v>
      </c>
      <c r="B26" s="37"/>
      <c r="C26" s="92" t="s">
        <v>495</v>
      </c>
      <c r="D26" s="23" t="s">
        <v>72</v>
      </c>
      <c r="E26" s="64">
        <v>2</v>
      </c>
      <c r="F26" s="65"/>
      <c r="G26" s="62"/>
      <c r="H26" s="46">
        <f t="shared" si="4"/>
        <v>0</v>
      </c>
      <c r="I26" s="62"/>
      <c r="J26" s="62"/>
      <c r="K26" s="47">
        <f t="shared" si="5"/>
        <v>0</v>
      </c>
      <c r="L26" s="48">
        <f t="shared" si="0"/>
        <v>0</v>
      </c>
      <c r="M26" s="46">
        <f t="shared" si="1"/>
        <v>0</v>
      </c>
      <c r="N26" s="46">
        <f t="shared" si="2"/>
        <v>0</v>
      </c>
      <c r="O26" s="46">
        <f t="shared" si="3"/>
        <v>0</v>
      </c>
      <c r="P26" s="47">
        <f t="shared" si="6"/>
        <v>0</v>
      </c>
    </row>
    <row r="27" spans="1:16" x14ac:dyDescent="0.2">
      <c r="A27" s="36">
        <v>13</v>
      </c>
      <c r="B27" s="37"/>
      <c r="C27" s="92" t="s">
        <v>496</v>
      </c>
      <c r="D27" s="23" t="s">
        <v>72</v>
      </c>
      <c r="E27" s="64">
        <v>4</v>
      </c>
      <c r="F27" s="65"/>
      <c r="G27" s="62"/>
      <c r="H27" s="46">
        <f t="shared" si="4"/>
        <v>0</v>
      </c>
      <c r="I27" s="62"/>
      <c r="J27" s="62"/>
      <c r="K27" s="47">
        <f t="shared" si="5"/>
        <v>0</v>
      </c>
      <c r="L27" s="48">
        <f t="shared" si="0"/>
        <v>0</v>
      </c>
      <c r="M27" s="46">
        <f t="shared" si="1"/>
        <v>0</v>
      </c>
      <c r="N27" s="46">
        <f t="shared" si="2"/>
        <v>0</v>
      </c>
      <c r="O27" s="46">
        <f t="shared" si="3"/>
        <v>0</v>
      </c>
      <c r="P27" s="47">
        <f t="shared" si="6"/>
        <v>0</v>
      </c>
    </row>
    <row r="28" spans="1:16" x14ac:dyDescent="0.2">
      <c r="A28" s="36">
        <v>14</v>
      </c>
      <c r="B28" s="37"/>
      <c r="C28" s="92" t="s">
        <v>497</v>
      </c>
      <c r="D28" s="23" t="s">
        <v>72</v>
      </c>
      <c r="E28" s="64">
        <v>1</v>
      </c>
      <c r="F28" s="65"/>
      <c r="G28" s="62"/>
      <c r="H28" s="46">
        <f t="shared" si="4"/>
        <v>0</v>
      </c>
      <c r="I28" s="62"/>
      <c r="J28" s="62"/>
      <c r="K28" s="47">
        <f t="shared" si="5"/>
        <v>0</v>
      </c>
      <c r="L28" s="48">
        <f t="shared" si="0"/>
        <v>0</v>
      </c>
      <c r="M28" s="46">
        <f t="shared" si="1"/>
        <v>0</v>
      </c>
      <c r="N28" s="46">
        <f t="shared" si="2"/>
        <v>0</v>
      </c>
      <c r="O28" s="46">
        <f t="shared" si="3"/>
        <v>0</v>
      </c>
      <c r="P28" s="47">
        <f t="shared" si="6"/>
        <v>0</v>
      </c>
    </row>
    <row r="29" spans="1:16" x14ac:dyDescent="0.2">
      <c r="A29" s="36">
        <v>15</v>
      </c>
      <c r="B29" s="37"/>
      <c r="C29" s="92" t="s">
        <v>498</v>
      </c>
      <c r="D29" s="23" t="s">
        <v>72</v>
      </c>
      <c r="E29" s="64">
        <v>2</v>
      </c>
      <c r="F29" s="65"/>
      <c r="G29" s="62"/>
      <c r="H29" s="46">
        <f t="shared" si="4"/>
        <v>0</v>
      </c>
      <c r="I29" s="62"/>
      <c r="J29" s="62"/>
      <c r="K29" s="47">
        <f t="shared" si="5"/>
        <v>0</v>
      </c>
      <c r="L29" s="48">
        <f t="shared" si="0"/>
        <v>0</v>
      </c>
      <c r="M29" s="46">
        <f t="shared" si="1"/>
        <v>0</v>
      </c>
      <c r="N29" s="46">
        <f t="shared" si="2"/>
        <v>0</v>
      </c>
      <c r="O29" s="46">
        <f t="shared" si="3"/>
        <v>0</v>
      </c>
      <c r="P29" s="47">
        <f t="shared" si="6"/>
        <v>0</v>
      </c>
    </row>
    <row r="30" spans="1:16" x14ac:dyDescent="0.2">
      <c r="A30" s="36">
        <v>16</v>
      </c>
      <c r="B30" s="37"/>
      <c r="C30" s="92" t="s">
        <v>499</v>
      </c>
      <c r="D30" s="23" t="s">
        <v>72</v>
      </c>
      <c r="E30" s="64">
        <v>4</v>
      </c>
      <c r="F30" s="65"/>
      <c r="G30" s="62"/>
      <c r="H30" s="46">
        <f t="shared" si="4"/>
        <v>0</v>
      </c>
      <c r="I30" s="62"/>
      <c r="J30" s="62"/>
      <c r="K30" s="47">
        <f t="shared" si="5"/>
        <v>0</v>
      </c>
      <c r="L30" s="48">
        <f t="shared" si="0"/>
        <v>0</v>
      </c>
      <c r="M30" s="46">
        <f t="shared" si="1"/>
        <v>0</v>
      </c>
      <c r="N30" s="46">
        <f t="shared" si="2"/>
        <v>0</v>
      </c>
      <c r="O30" s="46">
        <f t="shared" si="3"/>
        <v>0</v>
      </c>
      <c r="P30" s="47">
        <f t="shared" si="6"/>
        <v>0</v>
      </c>
    </row>
    <row r="31" spans="1:16" x14ac:dyDescent="0.2">
      <c r="A31" s="36">
        <v>17</v>
      </c>
      <c r="B31" s="37"/>
      <c r="C31" s="92" t="s">
        <v>500</v>
      </c>
      <c r="D31" s="23" t="s">
        <v>72</v>
      </c>
      <c r="E31" s="64">
        <v>3</v>
      </c>
      <c r="F31" s="65"/>
      <c r="G31" s="62"/>
      <c r="H31" s="46">
        <f t="shared" si="4"/>
        <v>0</v>
      </c>
      <c r="I31" s="62"/>
      <c r="J31" s="62"/>
      <c r="K31" s="47">
        <f t="shared" si="5"/>
        <v>0</v>
      </c>
      <c r="L31" s="48">
        <f t="shared" si="0"/>
        <v>0</v>
      </c>
      <c r="M31" s="46">
        <f t="shared" si="1"/>
        <v>0</v>
      </c>
      <c r="N31" s="46">
        <f t="shared" si="2"/>
        <v>0</v>
      </c>
      <c r="O31" s="46">
        <f t="shared" si="3"/>
        <v>0</v>
      </c>
      <c r="P31" s="47">
        <f t="shared" si="6"/>
        <v>0</v>
      </c>
    </row>
    <row r="32" spans="1:16" x14ac:dyDescent="0.2">
      <c r="A32" s="36">
        <v>18</v>
      </c>
      <c r="B32" s="37"/>
      <c r="C32" s="92" t="s">
        <v>501</v>
      </c>
      <c r="D32" s="23" t="s">
        <v>72</v>
      </c>
      <c r="E32" s="64">
        <v>1</v>
      </c>
      <c r="F32" s="65"/>
      <c r="G32" s="62"/>
      <c r="H32" s="46">
        <f t="shared" si="4"/>
        <v>0</v>
      </c>
      <c r="I32" s="62"/>
      <c r="J32" s="62"/>
      <c r="K32" s="47">
        <f t="shared" si="5"/>
        <v>0</v>
      </c>
      <c r="L32" s="48">
        <f t="shared" si="0"/>
        <v>0</v>
      </c>
      <c r="M32" s="46">
        <f t="shared" si="1"/>
        <v>0</v>
      </c>
      <c r="N32" s="46">
        <f t="shared" si="2"/>
        <v>0</v>
      </c>
      <c r="O32" s="46">
        <f t="shared" si="3"/>
        <v>0</v>
      </c>
      <c r="P32" s="47">
        <f t="shared" si="6"/>
        <v>0</v>
      </c>
    </row>
    <row r="33" spans="1:16" x14ac:dyDescent="0.2">
      <c r="A33" s="36">
        <v>19</v>
      </c>
      <c r="B33" s="37"/>
      <c r="C33" s="92" t="s">
        <v>502</v>
      </c>
      <c r="D33" s="23" t="s">
        <v>72</v>
      </c>
      <c r="E33" s="64">
        <v>1</v>
      </c>
      <c r="F33" s="65"/>
      <c r="G33" s="62"/>
      <c r="H33" s="46">
        <f t="shared" si="4"/>
        <v>0</v>
      </c>
      <c r="I33" s="62"/>
      <c r="J33" s="62"/>
      <c r="K33" s="47">
        <f t="shared" si="5"/>
        <v>0</v>
      </c>
      <c r="L33" s="48">
        <f t="shared" si="0"/>
        <v>0</v>
      </c>
      <c r="M33" s="46">
        <f t="shared" si="1"/>
        <v>0</v>
      </c>
      <c r="N33" s="46">
        <f t="shared" si="2"/>
        <v>0</v>
      </c>
      <c r="O33" s="46">
        <f t="shared" si="3"/>
        <v>0</v>
      </c>
      <c r="P33" s="47">
        <f t="shared" si="6"/>
        <v>0</v>
      </c>
    </row>
    <row r="34" spans="1:16" x14ac:dyDescent="0.2">
      <c r="A34" s="36">
        <v>20</v>
      </c>
      <c r="B34" s="37"/>
      <c r="C34" s="92" t="s">
        <v>503</v>
      </c>
      <c r="D34" s="23" t="s">
        <v>72</v>
      </c>
      <c r="E34" s="64">
        <v>1</v>
      </c>
      <c r="F34" s="65"/>
      <c r="G34" s="62"/>
      <c r="H34" s="46">
        <f t="shared" si="4"/>
        <v>0</v>
      </c>
      <c r="I34" s="62"/>
      <c r="J34" s="62"/>
      <c r="K34" s="47">
        <f t="shared" si="5"/>
        <v>0</v>
      </c>
      <c r="L34" s="48">
        <f t="shared" si="0"/>
        <v>0</v>
      </c>
      <c r="M34" s="46">
        <f t="shared" si="1"/>
        <v>0</v>
      </c>
      <c r="N34" s="46">
        <f t="shared" si="2"/>
        <v>0</v>
      </c>
      <c r="O34" s="46">
        <f t="shared" si="3"/>
        <v>0</v>
      </c>
      <c r="P34" s="47">
        <f t="shared" si="6"/>
        <v>0</v>
      </c>
    </row>
    <row r="35" spans="1:16" x14ac:dyDescent="0.2">
      <c r="A35" s="36">
        <v>21</v>
      </c>
      <c r="B35" s="37"/>
      <c r="C35" s="92" t="s">
        <v>504</v>
      </c>
      <c r="D35" s="23" t="s">
        <v>72</v>
      </c>
      <c r="E35" s="64">
        <v>1</v>
      </c>
      <c r="F35" s="65"/>
      <c r="G35" s="62"/>
      <c r="H35" s="46">
        <f t="shared" si="4"/>
        <v>0</v>
      </c>
      <c r="I35" s="62"/>
      <c r="J35" s="62"/>
      <c r="K35" s="47">
        <f t="shared" si="5"/>
        <v>0</v>
      </c>
      <c r="L35" s="48">
        <f t="shared" si="0"/>
        <v>0</v>
      </c>
      <c r="M35" s="46">
        <f t="shared" si="1"/>
        <v>0</v>
      </c>
      <c r="N35" s="46">
        <f t="shared" si="2"/>
        <v>0</v>
      </c>
      <c r="O35" s="46">
        <f t="shared" si="3"/>
        <v>0</v>
      </c>
      <c r="P35" s="47">
        <f t="shared" si="6"/>
        <v>0</v>
      </c>
    </row>
    <row r="36" spans="1:16" x14ac:dyDescent="0.2">
      <c r="A36" s="36">
        <v>22</v>
      </c>
      <c r="B36" s="37"/>
      <c r="C36" s="92" t="s">
        <v>505</v>
      </c>
      <c r="D36" s="23" t="s">
        <v>72</v>
      </c>
      <c r="E36" s="64">
        <v>1</v>
      </c>
      <c r="F36" s="65"/>
      <c r="G36" s="62"/>
      <c r="H36" s="46">
        <f t="shared" si="4"/>
        <v>0</v>
      </c>
      <c r="I36" s="62"/>
      <c r="J36" s="62"/>
      <c r="K36" s="47">
        <f t="shared" si="5"/>
        <v>0</v>
      </c>
      <c r="L36" s="48">
        <f t="shared" si="0"/>
        <v>0</v>
      </c>
      <c r="M36" s="46">
        <f t="shared" si="1"/>
        <v>0</v>
      </c>
      <c r="N36" s="46">
        <f t="shared" si="2"/>
        <v>0</v>
      </c>
      <c r="O36" s="46">
        <f t="shared" si="3"/>
        <v>0</v>
      </c>
      <c r="P36" s="47">
        <f t="shared" si="6"/>
        <v>0</v>
      </c>
    </row>
    <row r="37" spans="1:16" x14ac:dyDescent="0.2">
      <c r="A37" s="36">
        <v>23</v>
      </c>
      <c r="B37" s="37"/>
      <c r="C37" s="92" t="s">
        <v>470</v>
      </c>
      <c r="D37" s="23" t="s">
        <v>72</v>
      </c>
      <c r="E37" s="64">
        <v>2</v>
      </c>
      <c r="F37" s="65"/>
      <c r="G37" s="62"/>
      <c r="H37" s="46">
        <f t="shared" si="4"/>
        <v>0</v>
      </c>
      <c r="I37" s="62"/>
      <c r="J37" s="62"/>
      <c r="K37" s="47">
        <f t="shared" si="5"/>
        <v>0</v>
      </c>
      <c r="L37" s="48">
        <f t="shared" si="0"/>
        <v>0</v>
      </c>
      <c r="M37" s="46">
        <f t="shared" si="1"/>
        <v>0</v>
      </c>
      <c r="N37" s="46">
        <f t="shared" si="2"/>
        <v>0</v>
      </c>
      <c r="O37" s="46">
        <f t="shared" si="3"/>
        <v>0</v>
      </c>
      <c r="P37" s="47">
        <f t="shared" si="6"/>
        <v>0</v>
      </c>
    </row>
    <row r="38" spans="1:16" x14ac:dyDescent="0.2">
      <c r="A38" s="36">
        <v>24</v>
      </c>
      <c r="B38" s="37"/>
      <c r="C38" s="92" t="s">
        <v>506</v>
      </c>
      <c r="D38" s="23" t="s">
        <v>72</v>
      </c>
      <c r="E38" s="64">
        <v>2</v>
      </c>
      <c r="F38" s="65"/>
      <c r="G38" s="62"/>
      <c r="H38" s="46">
        <f t="shared" si="4"/>
        <v>0</v>
      </c>
      <c r="I38" s="62"/>
      <c r="J38" s="62"/>
      <c r="K38" s="47">
        <f t="shared" si="5"/>
        <v>0</v>
      </c>
      <c r="L38" s="48">
        <f t="shared" si="0"/>
        <v>0</v>
      </c>
      <c r="M38" s="46">
        <f t="shared" si="1"/>
        <v>0</v>
      </c>
      <c r="N38" s="46">
        <f t="shared" si="2"/>
        <v>0</v>
      </c>
      <c r="O38" s="46">
        <f t="shared" si="3"/>
        <v>0</v>
      </c>
      <c r="P38" s="47">
        <f t="shared" si="6"/>
        <v>0</v>
      </c>
    </row>
    <row r="39" spans="1:16" x14ac:dyDescent="0.2">
      <c r="A39" s="36">
        <v>25</v>
      </c>
      <c r="B39" s="37"/>
      <c r="C39" s="92" t="s">
        <v>507</v>
      </c>
      <c r="D39" s="23" t="s">
        <v>72</v>
      </c>
      <c r="E39" s="64">
        <v>10</v>
      </c>
      <c r="F39" s="65"/>
      <c r="G39" s="62"/>
      <c r="H39" s="46">
        <f t="shared" si="4"/>
        <v>0</v>
      </c>
      <c r="I39" s="62"/>
      <c r="J39" s="62"/>
      <c r="K39" s="47">
        <f t="shared" si="5"/>
        <v>0</v>
      </c>
      <c r="L39" s="48">
        <f t="shared" si="0"/>
        <v>0</v>
      </c>
      <c r="M39" s="46">
        <f t="shared" si="1"/>
        <v>0</v>
      </c>
      <c r="N39" s="46">
        <f t="shared" si="2"/>
        <v>0</v>
      </c>
      <c r="O39" s="46">
        <f t="shared" si="3"/>
        <v>0</v>
      </c>
      <c r="P39" s="47">
        <f t="shared" si="6"/>
        <v>0</v>
      </c>
    </row>
    <row r="40" spans="1:16" x14ac:dyDescent="0.2">
      <c r="A40" s="36">
        <v>26</v>
      </c>
      <c r="B40" s="37"/>
      <c r="C40" s="92" t="s">
        <v>508</v>
      </c>
      <c r="D40" s="23" t="s">
        <v>72</v>
      </c>
      <c r="E40" s="64">
        <v>4</v>
      </c>
      <c r="F40" s="65"/>
      <c r="G40" s="62"/>
      <c r="H40" s="46">
        <f t="shared" si="4"/>
        <v>0</v>
      </c>
      <c r="I40" s="62"/>
      <c r="J40" s="62"/>
      <c r="K40" s="47">
        <f t="shared" si="5"/>
        <v>0</v>
      </c>
      <c r="L40" s="48">
        <f t="shared" si="0"/>
        <v>0</v>
      </c>
      <c r="M40" s="46">
        <f t="shared" si="1"/>
        <v>0</v>
      </c>
      <c r="N40" s="46">
        <f t="shared" si="2"/>
        <v>0</v>
      </c>
      <c r="O40" s="46">
        <f t="shared" si="3"/>
        <v>0</v>
      </c>
      <c r="P40" s="47">
        <f t="shared" si="6"/>
        <v>0</v>
      </c>
    </row>
    <row r="41" spans="1:16" x14ac:dyDescent="0.2">
      <c r="A41" s="36">
        <v>27</v>
      </c>
      <c r="B41" s="37"/>
      <c r="C41" s="92" t="s">
        <v>509</v>
      </c>
      <c r="D41" s="23" t="s">
        <v>72</v>
      </c>
      <c r="E41" s="64">
        <v>1</v>
      </c>
      <c r="F41" s="65"/>
      <c r="G41" s="62"/>
      <c r="H41" s="46">
        <f t="shared" si="4"/>
        <v>0</v>
      </c>
      <c r="I41" s="62"/>
      <c r="J41" s="62"/>
      <c r="K41" s="47">
        <f t="shared" si="5"/>
        <v>0</v>
      </c>
      <c r="L41" s="48">
        <f t="shared" si="0"/>
        <v>0</v>
      </c>
      <c r="M41" s="46">
        <f t="shared" si="1"/>
        <v>0</v>
      </c>
      <c r="N41" s="46">
        <f t="shared" si="2"/>
        <v>0</v>
      </c>
      <c r="O41" s="46">
        <f t="shared" si="3"/>
        <v>0</v>
      </c>
      <c r="P41" s="47">
        <f t="shared" si="6"/>
        <v>0</v>
      </c>
    </row>
    <row r="42" spans="1:16" x14ac:dyDescent="0.2">
      <c r="A42" s="36">
        <v>28</v>
      </c>
      <c r="B42" s="37"/>
      <c r="C42" s="92" t="s">
        <v>510</v>
      </c>
      <c r="D42" s="23" t="s">
        <v>146</v>
      </c>
      <c r="E42" s="64">
        <v>10</v>
      </c>
      <c r="F42" s="65"/>
      <c r="G42" s="62"/>
      <c r="H42" s="46">
        <f t="shared" si="4"/>
        <v>0</v>
      </c>
      <c r="I42" s="62"/>
      <c r="J42" s="62"/>
      <c r="K42" s="47">
        <f t="shared" si="5"/>
        <v>0</v>
      </c>
      <c r="L42" s="48">
        <f t="shared" si="0"/>
        <v>0</v>
      </c>
      <c r="M42" s="46">
        <f t="shared" si="1"/>
        <v>0</v>
      </c>
      <c r="N42" s="46">
        <f t="shared" si="2"/>
        <v>0</v>
      </c>
      <c r="O42" s="46">
        <f t="shared" si="3"/>
        <v>0</v>
      </c>
      <c r="P42" s="47">
        <f t="shared" si="6"/>
        <v>0</v>
      </c>
    </row>
    <row r="43" spans="1:16" x14ac:dyDescent="0.2">
      <c r="A43" s="36">
        <v>29</v>
      </c>
      <c r="B43" s="37"/>
      <c r="C43" s="92" t="s">
        <v>511</v>
      </c>
      <c r="D43" s="23" t="s">
        <v>146</v>
      </c>
      <c r="E43" s="64">
        <v>10</v>
      </c>
      <c r="F43" s="65"/>
      <c r="G43" s="62"/>
      <c r="H43" s="46">
        <f t="shared" si="4"/>
        <v>0</v>
      </c>
      <c r="I43" s="62"/>
      <c r="J43" s="62"/>
      <c r="K43" s="47">
        <f t="shared" si="5"/>
        <v>0</v>
      </c>
      <c r="L43" s="48">
        <f t="shared" si="0"/>
        <v>0</v>
      </c>
      <c r="M43" s="46">
        <f t="shared" si="1"/>
        <v>0</v>
      </c>
      <c r="N43" s="46">
        <f t="shared" si="2"/>
        <v>0</v>
      </c>
      <c r="O43" s="46">
        <f t="shared" si="3"/>
        <v>0</v>
      </c>
      <c r="P43" s="47">
        <f t="shared" si="6"/>
        <v>0</v>
      </c>
    </row>
    <row r="44" spans="1:16" x14ac:dyDescent="0.2">
      <c r="A44" s="36">
        <v>30</v>
      </c>
      <c r="B44" s="37"/>
      <c r="C44" s="92" t="s">
        <v>512</v>
      </c>
      <c r="D44" s="23" t="s">
        <v>146</v>
      </c>
      <c r="E44" s="64">
        <v>5</v>
      </c>
      <c r="F44" s="65"/>
      <c r="G44" s="62"/>
      <c r="H44" s="46">
        <f t="shared" si="4"/>
        <v>0</v>
      </c>
      <c r="I44" s="62"/>
      <c r="J44" s="62"/>
      <c r="K44" s="47">
        <f t="shared" si="5"/>
        <v>0</v>
      </c>
      <c r="L44" s="48">
        <f t="shared" si="0"/>
        <v>0</v>
      </c>
      <c r="M44" s="46">
        <f t="shared" si="1"/>
        <v>0</v>
      </c>
      <c r="N44" s="46">
        <f t="shared" si="2"/>
        <v>0</v>
      </c>
      <c r="O44" s="46">
        <f t="shared" si="3"/>
        <v>0</v>
      </c>
      <c r="P44" s="47">
        <f t="shared" si="6"/>
        <v>0</v>
      </c>
    </row>
    <row r="45" spans="1:16" x14ac:dyDescent="0.2">
      <c r="A45" s="36">
        <v>31</v>
      </c>
      <c r="B45" s="37"/>
      <c r="C45" s="92" t="s">
        <v>513</v>
      </c>
      <c r="D45" s="23" t="s">
        <v>146</v>
      </c>
      <c r="E45" s="64">
        <v>10</v>
      </c>
      <c r="F45" s="65"/>
      <c r="G45" s="62"/>
      <c r="H45" s="46">
        <f t="shared" si="4"/>
        <v>0</v>
      </c>
      <c r="I45" s="62"/>
      <c r="J45" s="62"/>
      <c r="K45" s="47">
        <f t="shared" si="5"/>
        <v>0</v>
      </c>
      <c r="L45" s="48">
        <f t="shared" si="0"/>
        <v>0</v>
      </c>
      <c r="M45" s="46">
        <f t="shared" si="1"/>
        <v>0</v>
      </c>
      <c r="N45" s="46">
        <f t="shared" si="2"/>
        <v>0</v>
      </c>
      <c r="O45" s="46">
        <f t="shared" si="3"/>
        <v>0</v>
      </c>
      <c r="P45" s="47">
        <f t="shared" si="6"/>
        <v>0</v>
      </c>
    </row>
    <row r="46" spans="1:16" ht="13.5" customHeight="1" x14ac:dyDescent="0.2">
      <c r="A46" s="36">
        <v>32</v>
      </c>
      <c r="B46" s="37"/>
      <c r="C46" s="92" t="s">
        <v>584</v>
      </c>
      <c r="D46" s="23" t="s">
        <v>146</v>
      </c>
      <c r="E46" s="64">
        <v>10</v>
      </c>
      <c r="F46" s="65"/>
      <c r="G46" s="62"/>
      <c r="H46" s="46">
        <f t="shared" si="4"/>
        <v>0</v>
      </c>
      <c r="I46" s="62"/>
      <c r="J46" s="62"/>
      <c r="K46" s="47">
        <f t="shared" si="5"/>
        <v>0</v>
      </c>
      <c r="L46" s="48">
        <f t="shared" si="0"/>
        <v>0</v>
      </c>
      <c r="M46" s="46">
        <f t="shared" si="1"/>
        <v>0</v>
      </c>
      <c r="N46" s="46">
        <f t="shared" si="2"/>
        <v>0</v>
      </c>
      <c r="O46" s="46">
        <f t="shared" si="3"/>
        <v>0</v>
      </c>
      <c r="P46" s="47">
        <f t="shared" si="6"/>
        <v>0</v>
      </c>
    </row>
    <row r="47" spans="1:16" ht="12" customHeight="1" x14ac:dyDescent="0.2">
      <c r="A47" s="36">
        <v>33</v>
      </c>
      <c r="B47" s="37"/>
      <c r="C47" s="92" t="s">
        <v>585</v>
      </c>
      <c r="D47" s="23" t="s">
        <v>146</v>
      </c>
      <c r="E47" s="64">
        <v>10</v>
      </c>
      <c r="F47" s="65"/>
      <c r="G47" s="62"/>
      <c r="H47" s="46">
        <f t="shared" si="4"/>
        <v>0</v>
      </c>
      <c r="I47" s="62"/>
      <c r="J47" s="62"/>
      <c r="K47" s="47">
        <f t="shared" si="5"/>
        <v>0</v>
      </c>
      <c r="L47" s="48">
        <f t="shared" si="0"/>
        <v>0</v>
      </c>
      <c r="M47" s="46">
        <f t="shared" si="1"/>
        <v>0</v>
      </c>
      <c r="N47" s="46">
        <f t="shared" si="2"/>
        <v>0</v>
      </c>
      <c r="O47" s="46">
        <f t="shared" si="3"/>
        <v>0</v>
      </c>
      <c r="P47" s="47">
        <f t="shared" si="6"/>
        <v>0</v>
      </c>
    </row>
    <row r="48" spans="1:16" ht="12" customHeight="1" x14ac:dyDescent="0.2">
      <c r="A48" s="36">
        <v>34</v>
      </c>
      <c r="B48" s="37"/>
      <c r="C48" s="92" t="s">
        <v>586</v>
      </c>
      <c r="D48" s="23" t="s">
        <v>146</v>
      </c>
      <c r="E48" s="64">
        <v>5</v>
      </c>
      <c r="F48" s="65"/>
      <c r="G48" s="62"/>
      <c r="H48" s="46">
        <f t="shared" si="4"/>
        <v>0</v>
      </c>
      <c r="I48" s="62"/>
      <c r="J48" s="62"/>
      <c r="K48" s="47">
        <f t="shared" si="5"/>
        <v>0</v>
      </c>
      <c r="L48" s="48">
        <f t="shared" si="0"/>
        <v>0</v>
      </c>
      <c r="M48" s="46">
        <f t="shared" si="1"/>
        <v>0</v>
      </c>
      <c r="N48" s="46">
        <f t="shared" si="2"/>
        <v>0</v>
      </c>
      <c r="O48" s="46">
        <f t="shared" si="3"/>
        <v>0</v>
      </c>
      <c r="P48" s="47">
        <f t="shared" si="6"/>
        <v>0</v>
      </c>
    </row>
    <row r="49" spans="1:16" ht="13.5" customHeight="1" x14ac:dyDescent="0.2">
      <c r="A49" s="36">
        <v>35</v>
      </c>
      <c r="B49" s="37"/>
      <c r="C49" s="92" t="s">
        <v>587</v>
      </c>
      <c r="D49" s="23" t="s">
        <v>146</v>
      </c>
      <c r="E49" s="64">
        <v>10</v>
      </c>
      <c r="F49" s="65"/>
      <c r="G49" s="62"/>
      <c r="H49" s="46">
        <f t="shared" si="4"/>
        <v>0</v>
      </c>
      <c r="I49" s="62"/>
      <c r="J49" s="62"/>
      <c r="K49" s="47">
        <f t="shared" si="5"/>
        <v>0</v>
      </c>
      <c r="L49" s="48">
        <f t="shared" si="0"/>
        <v>0</v>
      </c>
      <c r="M49" s="46">
        <f t="shared" si="1"/>
        <v>0</v>
      </c>
      <c r="N49" s="46">
        <f t="shared" si="2"/>
        <v>0</v>
      </c>
      <c r="O49" s="46">
        <f t="shared" si="3"/>
        <v>0</v>
      </c>
      <c r="P49" s="47">
        <f t="shared" si="6"/>
        <v>0</v>
      </c>
    </row>
    <row r="50" spans="1:16" x14ac:dyDescent="0.2">
      <c r="A50" s="36">
        <v>36</v>
      </c>
      <c r="B50" s="37"/>
      <c r="C50" s="92" t="s">
        <v>514</v>
      </c>
      <c r="D50" s="23" t="s">
        <v>484</v>
      </c>
      <c r="E50" s="64">
        <v>1</v>
      </c>
      <c r="F50" s="65"/>
      <c r="G50" s="62"/>
      <c r="H50" s="46">
        <f t="shared" si="4"/>
        <v>0</v>
      </c>
      <c r="I50" s="62"/>
      <c r="J50" s="62"/>
      <c r="K50" s="47">
        <f t="shared" si="5"/>
        <v>0</v>
      </c>
      <c r="L50" s="48">
        <f t="shared" si="0"/>
        <v>0</v>
      </c>
      <c r="M50" s="46">
        <f t="shared" si="1"/>
        <v>0</v>
      </c>
      <c r="N50" s="46">
        <f t="shared" si="2"/>
        <v>0</v>
      </c>
      <c r="O50" s="46">
        <f t="shared" si="3"/>
        <v>0</v>
      </c>
      <c r="P50" s="47">
        <f t="shared" si="6"/>
        <v>0</v>
      </c>
    </row>
    <row r="51" spans="1:16" x14ac:dyDescent="0.2">
      <c r="A51" s="36">
        <v>37</v>
      </c>
      <c r="B51" s="37"/>
      <c r="C51" s="92" t="s">
        <v>515</v>
      </c>
      <c r="D51" s="23" t="s">
        <v>484</v>
      </c>
      <c r="E51" s="64">
        <v>1</v>
      </c>
      <c r="F51" s="65"/>
      <c r="G51" s="62"/>
      <c r="H51" s="46">
        <f t="shared" si="4"/>
        <v>0</v>
      </c>
      <c r="I51" s="62"/>
      <c r="J51" s="62"/>
      <c r="K51" s="47">
        <f t="shared" si="5"/>
        <v>0</v>
      </c>
      <c r="L51" s="48">
        <f t="shared" si="0"/>
        <v>0</v>
      </c>
      <c r="M51" s="46">
        <f t="shared" si="1"/>
        <v>0</v>
      </c>
      <c r="N51" s="46">
        <f t="shared" si="2"/>
        <v>0</v>
      </c>
      <c r="O51" s="46">
        <f t="shared" si="3"/>
        <v>0</v>
      </c>
      <c r="P51" s="47">
        <f t="shared" si="6"/>
        <v>0</v>
      </c>
    </row>
    <row r="52" spans="1:16" ht="12" thickBot="1" x14ac:dyDescent="0.25">
      <c r="A52" s="36">
        <v>38</v>
      </c>
      <c r="B52" s="37"/>
      <c r="C52" s="92" t="s">
        <v>516</v>
      </c>
      <c r="D52" s="23" t="s">
        <v>484</v>
      </c>
      <c r="E52" s="64">
        <v>1</v>
      </c>
      <c r="F52" s="65"/>
      <c r="G52" s="62"/>
      <c r="H52" s="46">
        <f t="shared" si="4"/>
        <v>0</v>
      </c>
      <c r="I52" s="62"/>
      <c r="J52" s="62"/>
      <c r="K52" s="47">
        <f t="shared" si="5"/>
        <v>0</v>
      </c>
      <c r="L52" s="48">
        <f t="shared" si="0"/>
        <v>0</v>
      </c>
      <c r="M52" s="46">
        <f t="shared" si="1"/>
        <v>0</v>
      </c>
      <c r="N52" s="46">
        <f t="shared" si="2"/>
        <v>0</v>
      </c>
      <c r="O52" s="46">
        <f t="shared" si="3"/>
        <v>0</v>
      </c>
      <c r="P52" s="47">
        <f t="shared" si="6"/>
        <v>0</v>
      </c>
    </row>
    <row r="53" spans="1:16" ht="12" thickBot="1" x14ac:dyDescent="0.25">
      <c r="A53" s="229" t="s">
        <v>575</v>
      </c>
      <c r="B53" s="230"/>
      <c r="C53" s="230"/>
      <c r="D53" s="230"/>
      <c r="E53" s="230"/>
      <c r="F53" s="230"/>
      <c r="G53" s="230"/>
      <c r="H53" s="230"/>
      <c r="I53" s="230"/>
      <c r="J53" s="230"/>
      <c r="K53" s="231"/>
      <c r="L53" s="66">
        <f>SUM(L14:L52)</f>
        <v>0</v>
      </c>
      <c r="M53" s="67">
        <f>SUM(M14:M52)</f>
        <v>0</v>
      </c>
      <c r="N53" s="67">
        <f>SUM(N14:N52)</f>
        <v>0</v>
      </c>
      <c r="O53" s="67">
        <f>SUM(O14:O52)</f>
        <v>0</v>
      </c>
      <c r="P53" s="68">
        <f>SUM(P14:P52)</f>
        <v>0</v>
      </c>
    </row>
    <row r="54" spans="1:16" x14ac:dyDescent="0.2">
      <c r="A54" s="15"/>
      <c r="B54" s="15"/>
      <c r="C54" s="15"/>
      <c r="D54" s="15"/>
      <c r="E54" s="15"/>
      <c r="F54" s="15"/>
      <c r="G54" s="15"/>
      <c r="H54" s="15"/>
      <c r="I54" s="15"/>
      <c r="J54" s="15"/>
      <c r="K54" s="15"/>
      <c r="L54" s="15"/>
      <c r="M54" s="15"/>
      <c r="N54" s="15"/>
      <c r="O54" s="15"/>
      <c r="P54" s="15"/>
    </row>
    <row r="55" spans="1:16" x14ac:dyDescent="0.2">
      <c r="A55" s="15"/>
      <c r="B55" s="15"/>
      <c r="C55" s="15"/>
      <c r="D55" s="15"/>
      <c r="E55" s="15"/>
      <c r="F55" s="15"/>
      <c r="G55" s="15"/>
      <c r="H55" s="15"/>
      <c r="I55" s="15"/>
      <c r="J55" s="15"/>
      <c r="K55" s="15"/>
      <c r="L55" s="15"/>
      <c r="M55" s="15"/>
      <c r="N55" s="15"/>
      <c r="O55" s="15"/>
      <c r="P55" s="15"/>
    </row>
    <row r="56" spans="1:16" x14ac:dyDescent="0.2">
      <c r="A56" s="1" t="s">
        <v>14</v>
      </c>
      <c r="B56" s="15"/>
      <c r="C56" s="223">
        <f>'Kops a'!C38:H38</f>
        <v>0</v>
      </c>
      <c r="D56" s="223"/>
      <c r="E56" s="223"/>
      <c r="F56" s="223"/>
      <c r="G56" s="223"/>
      <c r="H56" s="223"/>
      <c r="I56" s="15"/>
      <c r="J56" s="15"/>
      <c r="K56" s="15"/>
      <c r="L56" s="15"/>
      <c r="M56" s="15"/>
      <c r="N56" s="15"/>
      <c r="O56" s="15"/>
      <c r="P56" s="15"/>
    </row>
    <row r="57" spans="1:16" x14ac:dyDescent="0.2">
      <c r="A57" s="15"/>
      <c r="B57" s="15"/>
      <c r="C57" s="168" t="s">
        <v>15</v>
      </c>
      <c r="D57" s="168"/>
      <c r="E57" s="168"/>
      <c r="F57" s="168"/>
      <c r="G57" s="168"/>
      <c r="H57" s="168"/>
      <c r="I57" s="15"/>
      <c r="J57" s="15"/>
      <c r="K57" s="15"/>
      <c r="L57" s="15"/>
      <c r="M57" s="15"/>
      <c r="N57" s="15"/>
      <c r="O57" s="15"/>
      <c r="P57" s="15"/>
    </row>
    <row r="58" spans="1:16" x14ac:dyDescent="0.2">
      <c r="A58" s="15"/>
      <c r="B58" s="15"/>
      <c r="C58" s="15"/>
      <c r="D58" s="15"/>
      <c r="E58" s="15"/>
      <c r="F58" s="15"/>
      <c r="G58" s="15"/>
      <c r="H58" s="15"/>
      <c r="I58" s="15"/>
      <c r="J58" s="15"/>
      <c r="K58" s="15"/>
      <c r="L58" s="15"/>
      <c r="M58" s="15"/>
      <c r="N58" s="15"/>
      <c r="O58" s="15"/>
      <c r="P58" s="15"/>
    </row>
    <row r="59" spans="1:16" x14ac:dyDescent="0.2">
      <c r="A59" s="81" t="str">
        <f>'Kops a'!A41</f>
        <v>Tāme sastādīta 20__. gada __. _________</v>
      </c>
      <c r="B59" s="82"/>
      <c r="C59" s="82"/>
      <c r="D59" s="82"/>
      <c r="E59" s="15"/>
      <c r="F59" s="15"/>
      <c r="G59" s="15"/>
      <c r="H59" s="15"/>
      <c r="I59" s="15"/>
      <c r="J59" s="15"/>
      <c r="K59" s="15"/>
      <c r="L59" s="15"/>
      <c r="M59" s="15"/>
      <c r="N59" s="15"/>
      <c r="O59" s="15"/>
      <c r="P59" s="15"/>
    </row>
    <row r="60" spans="1:16" x14ac:dyDescent="0.2">
      <c r="A60" s="15"/>
      <c r="B60" s="15"/>
      <c r="C60" s="15"/>
      <c r="D60" s="15"/>
      <c r="E60" s="15"/>
      <c r="F60" s="15"/>
      <c r="G60" s="15"/>
      <c r="H60" s="15"/>
      <c r="I60" s="15"/>
      <c r="J60" s="15"/>
      <c r="K60" s="15"/>
      <c r="L60" s="15"/>
      <c r="M60" s="15"/>
      <c r="N60" s="15"/>
      <c r="O60" s="15"/>
      <c r="P60" s="15"/>
    </row>
    <row r="61" spans="1:16" x14ac:dyDescent="0.2">
      <c r="A61" s="1" t="s">
        <v>38</v>
      </c>
      <c r="B61" s="15"/>
      <c r="C61" s="223">
        <f>'Kops a'!C43:H43</f>
        <v>0</v>
      </c>
      <c r="D61" s="223"/>
      <c r="E61" s="223"/>
      <c r="F61" s="223"/>
      <c r="G61" s="223"/>
      <c r="H61" s="223"/>
      <c r="I61" s="15"/>
      <c r="J61" s="15"/>
      <c r="K61" s="15"/>
      <c r="L61" s="15"/>
      <c r="M61" s="15"/>
      <c r="N61" s="15"/>
      <c r="O61" s="15"/>
      <c r="P61" s="15"/>
    </row>
    <row r="62" spans="1:16" x14ac:dyDescent="0.2">
      <c r="A62" s="15"/>
      <c r="B62" s="15"/>
      <c r="C62" s="168" t="s">
        <v>15</v>
      </c>
      <c r="D62" s="168"/>
      <c r="E62" s="168"/>
      <c r="F62" s="168"/>
      <c r="G62" s="168"/>
      <c r="H62" s="168"/>
      <c r="I62" s="15"/>
      <c r="J62" s="15"/>
      <c r="K62" s="15"/>
      <c r="L62" s="15"/>
      <c r="M62" s="15"/>
      <c r="N62" s="15"/>
      <c r="O62" s="15"/>
      <c r="P62" s="15"/>
    </row>
    <row r="63" spans="1:16" x14ac:dyDescent="0.2">
      <c r="A63" s="15"/>
      <c r="B63" s="15"/>
      <c r="C63" s="15"/>
      <c r="D63" s="15"/>
      <c r="E63" s="15"/>
      <c r="F63" s="15"/>
      <c r="G63" s="15"/>
      <c r="H63" s="15"/>
      <c r="I63" s="15"/>
      <c r="J63" s="15"/>
      <c r="K63" s="15"/>
      <c r="L63" s="15"/>
      <c r="M63" s="15"/>
      <c r="N63" s="15"/>
      <c r="O63" s="15"/>
      <c r="P63" s="15"/>
    </row>
    <row r="64" spans="1:16" x14ac:dyDescent="0.2">
      <c r="A64" s="81" t="s">
        <v>55</v>
      </c>
      <c r="B64" s="82"/>
      <c r="C64" s="86">
        <f>'Kops a'!C46</f>
        <v>0</v>
      </c>
      <c r="D64" s="49"/>
      <c r="E64" s="15"/>
      <c r="F64" s="15"/>
      <c r="G64" s="15"/>
      <c r="H64" s="15"/>
      <c r="I64" s="15"/>
      <c r="J64" s="15"/>
      <c r="K64" s="15"/>
      <c r="L64" s="15"/>
      <c r="M64" s="15"/>
      <c r="N64" s="15"/>
      <c r="O64" s="15"/>
      <c r="P64" s="15"/>
    </row>
    <row r="65" spans="1:16" x14ac:dyDescent="0.2">
      <c r="A65" s="15"/>
      <c r="B65" s="15"/>
      <c r="C65" s="15"/>
      <c r="D65" s="15"/>
      <c r="E65" s="15"/>
      <c r="F65" s="15"/>
      <c r="G65" s="15"/>
      <c r="H65" s="15"/>
      <c r="I65" s="15"/>
      <c r="J65" s="15"/>
      <c r="K65" s="15"/>
      <c r="L65" s="15"/>
      <c r="M65" s="15"/>
      <c r="N65" s="15"/>
      <c r="O65" s="15"/>
      <c r="P65" s="15"/>
    </row>
  </sheetData>
  <mergeCells count="22">
    <mergeCell ref="C2:I2"/>
    <mergeCell ref="C3:I3"/>
    <mergeCell ref="D5:L5"/>
    <mergeCell ref="D6:L6"/>
    <mergeCell ref="D7:L7"/>
    <mergeCell ref="N9:O9"/>
    <mergeCell ref="A12:A13"/>
    <mergeCell ref="B12:B13"/>
    <mergeCell ref="C12:C13"/>
    <mergeCell ref="D12:D13"/>
    <mergeCell ref="E12:E13"/>
    <mergeCell ref="L12:P12"/>
    <mergeCell ref="C62:H62"/>
    <mergeCell ref="C4:I4"/>
    <mergeCell ref="F12:K12"/>
    <mergeCell ref="A9:F9"/>
    <mergeCell ref="J9:M9"/>
    <mergeCell ref="D8:L8"/>
    <mergeCell ref="A53:K53"/>
    <mergeCell ref="C56:H56"/>
    <mergeCell ref="C57:H57"/>
    <mergeCell ref="C61:H61"/>
  </mergeCells>
  <conditionalFormatting sqref="N9:O9 D5:L8 C61:H61 C56:H56">
    <cfRule type="cellIs" dxfId="56" priority="37" operator="equal">
      <formula>0</formula>
    </cfRule>
  </conditionalFormatting>
  <conditionalFormatting sqref="A9:F9">
    <cfRule type="containsText" dxfId="55" priority="35"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4:I4">
    <cfRule type="cellIs" dxfId="54" priority="34" operator="equal">
      <formula>0</formula>
    </cfRule>
  </conditionalFormatting>
  <conditionalFormatting sqref="O10">
    <cfRule type="cellIs" dxfId="53" priority="33" operator="equal">
      <formula>"20__. gada __. _________"</formula>
    </cfRule>
  </conditionalFormatting>
  <conditionalFormatting sqref="A53:K53">
    <cfRule type="containsText" dxfId="52" priority="32" operator="containsText" text="Tiešās izmaksas kopā, t. sk. darba devēja sociālais nodoklis __.__% ">
      <formula>NOT(ISERROR(SEARCH("Tiešās izmaksas kopā, t. sk. darba devēja sociālais nodoklis __.__% ",A53)))</formula>
    </cfRule>
  </conditionalFormatting>
  <conditionalFormatting sqref="L53:P53">
    <cfRule type="cellIs" dxfId="51" priority="27" operator="equal">
      <formula>0</formula>
    </cfRule>
  </conditionalFormatting>
  <conditionalFormatting sqref="C15:C45 C50:C52 D14:G52 C61:H61 C56:H56">
    <cfRule type="cellIs" dxfId="50" priority="10" operator="equal">
      <formula>0</formula>
    </cfRule>
  </conditionalFormatting>
  <conditionalFormatting sqref="A14:B14 I14:J14">
    <cfRule type="cellIs" dxfId="49" priority="9" operator="equal">
      <formula>0</formula>
    </cfRule>
  </conditionalFormatting>
  <conditionalFormatting sqref="P10">
    <cfRule type="cellIs" dxfId="48" priority="19" operator="equal">
      <formula>"20__. gada __. _________"</formula>
    </cfRule>
  </conditionalFormatting>
  <conditionalFormatting sqref="C64">
    <cfRule type="cellIs" dxfId="47" priority="14" operator="equal">
      <formula>0</formula>
    </cfRule>
  </conditionalFormatting>
  <conditionalFormatting sqref="D1">
    <cfRule type="cellIs" dxfId="46" priority="13" operator="equal">
      <formula>0</formula>
    </cfRule>
  </conditionalFormatting>
  <conditionalFormatting sqref="A15:B45 I15:J45 I50:J52 A50:B52">
    <cfRule type="cellIs" dxfId="45" priority="12" operator="equal">
      <formula>0</formula>
    </cfRule>
  </conditionalFormatting>
  <conditionalFormatting sqref="H15:H45 K15:P45 K50:P52 H50:H52">
    <cfRule type="cellIs" dxfId="44" priority="11" operator="equal">
      <formula>0</formula>
    </cfRule>
  </conditionalFormatting>
  <conditionalFormatting sqref="H14 K14:P14">
    <cfRule type="cellIs" dxfId="43" priority="8" operator="equal">
      <formula>0</formula>
    </cfRule>
  </conditionalFormatting>
  <conditionalFormatting sqref="C14">
    <cfRule type="cellIs" dxfId="42" priority="7" operator="equal">
      <formula>0</formula>
    </cfRule>
  </conditionalFormatting>
  <conditionalFormatting sqref="A47:B49 I47:J49">
    <cfRule type="cellIs" dxfId="41" priority="6" operator="equal">
      <formula>0</formula>
    </cfRule>
  </conditionalFormatting>
  <conditionalFormatting sqref="H47:H49 K47:P49">
    <cfRule type="cellIs" dxfId="40" priority="5" operator="equal">
      <formula>0</formula>
    </cfRule>
  </conditionalFormatting>
  <conditionalFormatting sqref="C47:C49">
    <cfRule type="cellIs" dxfId="39" priority="4" operator="equal">
      <formula>0</formula>
    </cfRule>
  </conditionalFormatting>
  <conditionalFormatting sqref="A46:B46 I46:J46">
    <cfRule type="cellIs" dxfId="38" priority="3" operator="equal">
      <formula>0</formula>
    </cfRule>
  </conditionalFormatting>
  <conditionalFormatting sqref="H46 K46:P46">
    <cfRule type="cellIs" dxfId="37" priority="2" operator="equal">
      <formula>0</formula>
    </cfRule>
  </conditionalFormatting>
  <conditionalFormatting sqref="C46">
    <cfRule type="cellIs" dxfId="36" priority="1" operator="equal">
      <formula>0</formula>
    </cfRule>
  </conditionalFormatting>
  <pageMargins left="0.7" right="0.7" top="0.75" bottom="0.75" header="0.3" footer="0.3"/>
  <pageSetup paperSize="9" scale="83" orientation="landscape" r:id="rId1"/>
  <extLst>
    <ext xmlns:x14="http://schemas.microsoft.com/office/spreadsheetml/2009/9/main" uri="{78C0D931-6437-407d-A8EE-F0AAD7539E65}">
      <x14:conditionalFormattings>
        <x14:conditionalFormatting xmlns:xm="http://schemas.microsoft.com/office/excel/2006/main">
          <x14:cfRule type="containsText" priority="18" operator="containsText" id="{FF7EA908-55EC-4C43-BFD3-676EB2F59EFD}">
            <xm:f>NOT(ISERROR(SEARCH("Tāme sastādīta ____. gada ___. ______________",A59)))</xm:f>
            <xm:f>"Tāme sastādīta ____. gada ___. ______________"</xm:f>
            <x14:dxf>
              <font>
                <color auto="1"/>
              </font>
              <fill>
                <patternFill>
                  <bgColor rgb="FFC6EFCE"/>
                </patternFill>
              </fill>
            </x14:dxf>
          </x14:cfRule>
          <xm:sqref>A59</xm:sqref>
        </x14:conditionalFormatting>
        <x14:conditionalFormatting xmlns:xm="http://schemas.microsoft.com/office/excel/2006/main">
          <x14:cfRule type="containsText" priority="17" operator="containsText" id="{7D30F4F9-54F3-4EAD-9065-3BE0F6D67384}">
            <xm:f>NOT(ISERROR(SEARCH("Sertifikāta Nr. _________________________________",A64)))</xm:f>
            <xm:f>"Sertifikāta Nr. _________________________________"</xm:f>
            <x14:dxf>
              <font>
                <color auto="1"/>
              </font>
              <fill>
                <patternFill>
                  <bgColor rgb="FFC6EFCE"/>
                </patternFill>
              </fill>
            </x14:dxf>
          </x14:cfRule>
          <xm:sqref>A64</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C30"/>
  <sheetViews>
    <sheetView workbookViewId="0">
      <selection activeCell="C19" sqref="C19"/>
    </sheetView>
  </sheetViews>
  <sheetFormatPr defaultRowHeight="11.25" x14ac:dyDescent="0.2"/>
  <cols>
    <col min="1" max="1" width="16.85546875" style="1" customWidth="1"/>
    <col min="2" max="2" width="53.28515625" style="1" customWidth="1"/>
    <col min="3" max="3" width="22.42578125" style="1" customWidth="1"/>
    <col min="4" max="210" width="9.140625" style="1"/>
    <col min="211" max="211" width="1.42578125" style="1" customWidth="1"/>
    <col min="212" max="212" width="2.140625" style="1" customWidth="1"/>
    <col min="213" max="213" width="16.85546875" style="1" customWidth="1"/>
    <col min="214" max="214" width="43.42578125" style="1" customWidth="1"/>
    <col min="215" max="215" width="22.42578125" style="1" customWidth="1"/>
    <col min="216" max="216" width="9.140625" style="1"/>
    <col min="217" max="217" width="13.85546875" style="1" bestFit="1" customWidth="1"/>
    <col min="218" max="466" width="9.140625" style="1"/>
    <col min="467" max="467" width="1.42578125" style="1" customWidth="1"/>
    <col min="468" max="468" width="2.140625" style="1" customWidth="1"/>
    <col min="469" max="469" width="16.85546875" style="1" customWidth="1"/>
    <col min="470" max="470" width="43.42578125" style="1" customWidth="1"/>
    <col min="471" max="471" width="22.42578125" style="1" customWidth="1"/>
    <col min="472" max="472" width="9.140625" style="1"/>
    <col min="473" max="473" width="13.85546875" style="1" bestFit="1" customWidth="1"/>
    <col min="474" max="722" width="9.140625" style="1"/>
    <col min="723" max="723" width="1.42578125" style="1" customWidth="1"/>
    <col min="724" max="724" width="2.140625" style="1" customWidth="1"/>
    <col min="725" max="725" width="16.85546875" style="1" customWidth="1"/>
    <col min="726" max="726" width="43.42578125" style="1" customWidth="1"/>
    <col min="727" max="727" width="22.42578125" style="1" customWidth="1"/>
    <col min="728" max="728" width="9.140625" style="1"/>
    <col min="729" max="729" width="13.85546875" style="1" bestFit="1" customWidth="1"/>
    <col min="730" max="978" width="9.140625" style="1"/>
    <col min="979" max="979" width="1.42578125" style="1" customWidth="1"/>
    <col min="980" max="980" width="2.140625" style="1" customWidth="1"/>
    <col min="981" max="981" width="16.85546875" style="1" customWidth="1"/>
    <col min="982" max="982" width="43.42578125" style="1" customWidth="1"/>
    <col min="983" max="983" width="22.42578125" style="1" customWidth="1"/>
    <col min="984" max="984" width="9.140625" style="1"/>
    <col min="985" max="985" width="13.85546875" style="1" bestFit="1" customWidth="1"/>
    <col min="986" max="1234" width="9.140625" style="1"/>
    <col min="1235" max="1235" width="1.42578125" style="1" customWidth="1"/>
    <col min="1236" max="1236" width="2.140625" style="1" customWidth="1"/>
    <col min="1237" max="1237" width="16.85546875" style="1" customWidth="1"/>
    <col min="1238" max="1238" width="43.42578125" style="1" customWidth="1"/>
    <col min="1239" max="1239" width="22.42578125" style="1" customWidth="1"/>
    <col min="1240" max="1240" width="9.140625" style="1"/>
    <col min="1241" max="1241" width="13.85546875" style="1" bestFit="1" customWidth="1"/>
    <col min="1242" max="1490" width="9.140625" style="1"/>
    <col min="1491" max="1491" width="1.42578125" style="1" customWidth="1"/>
    <col min="1492" max="1492" width="2.140625" style="1" customWidth="1"/>
    <col min="1493" max="1493" width="16.85546875" style="1" customWidth="1"/>
    <col min="1494" max="1494" width="43.42578125" style="1" customWidth="1"/>
    <col min="1495" max="1495" width="22.42578125" style="1" customWidth="1"/>
    <col min="1496" max="1496" width="9.140625" style="1"/>
    <col min="1497" max="1497" width="13.85546875" style="1" bestFit="1" customWidth="1"/>
    <col min="1498" max="1746" width="9.140625" style="1"/>
    <col min="1747" max="1747" width="1.42578125" style="1" customWidth="1"/>
    <col min="1748" max="1748" width="2.140625" style="1" customWidth="1"/>
    <col min="1749" max="1749" width="16.85546875" style="1" customWidth="1"/>
    <col min="1750" max="1750" width="43.42578125" style="1" customWidth="1"/>
    <col min="1751" max="1751" width="22.42578125" style="1" customWidth="1"/>
    <col min="1752" max="1752" width="9.140625" style="1"/>
    <col min="1753" max="1753" width="13.85546875" style="1" bestFit="1" customWidth="1"/>
    <col min="1754" max="2002" width="9.140625" style="1"/>
    <col min="2003" max="2003" width="1.42578125" style="1" customWidth="1"/>
    <col min="2004" max="2004" width="2.140625" style="1" customWidth="1"/>
    <col min="2005" max="2005" width="16.85546875" style="1" customWidth="1"/>
    <col min="2006" max="2006" width="43.42578125" style="1" customWidth="1"/>
    <col min="2007" max="2007" width="22.42578125" style="1" customWidth="1"/>
    <col min="2008" max="2008" width="9.140625" style="1"/>
    <col min="2009" max="2009" width="13.85546875" style="1" bestFit="1" customWidth="1"/>
    <col min="2010" max="2258" width="9.140625" style="1"/>
    <col min="2259" max="2259" width="1.42578125" style="1" customWidth="1"/>
    <col min="2260" max="2260" width="2.140625" style="1" customWidth="1"/>
    <col min="2261" max="2261" width="16.85546875" style="1" customWidth="1"/>
    <col min="2262" max="2262" width="43.42578125" style="1" customWidth="1"/>
    <col min="2263" max="2263" width="22.42578125" style="1" customWidth="1"/>
    <col min="2264" max="2264" width="9.140625" style="1"/>
    <col min="2265" max="2265" width="13.85546875" style="1" bestFit="1" customWidth="1"/>
    <col min="2266" max="2514" width="9.140625" style="1"/>
    <col min="2515" max="2515" width="1.42578125" style="1" customWidth="1"/>
    <col min="2516" max="2516" width="2.140625" style="1" customWidth="1"/>
    <col min="2517" max="2517" width="16.85546875" style="1" customWidth="1"/>
    <col min="2518" max="2518" width="43.42578125" style="1" customWidth="1"/>
    <col min="2519" max="2519" width="22.42578125" style="1" customWidth="1"/>
    <col min="2520" max="2520" width="9.140625" style="1"/>
    <col min="2521" max="2521" width="13.85546875" style="1" bestFit="1" customWidth="1"/>
    <col min="2522" max="2770" width="9.140625" style="1"/>
    <col min="2771" max="2771" width="1.42578125" style="1" customWidth="1"/>
    <col min="2772" max="2772" width="2.140625" style="1" customWidth="1"/>
    <col min="2773" max="2773" width="16.85546875" style="1" customWidth="1"/>
    <col min="2774" max="2774" width="43.42578125" style="1" customWidth="1"/>
    <col min="2775" max="2775" width="22.42578125" style="1" customWidth="1"/>
    <col min="2776" max="2776" width="9.140625" style="1"/>
    <col min="2777" max="2777" width="13.85546875" style="1" bestFit="1" customWidth="1"/>
    <col min="2778" max="3026" width="9.140625" style="1"/>
    <col min="3027" max="3027" width="1.42578125" style="1" customWidth="1"/>
    <col min="3028" max="3028" width="2.140625" style="1" customWidth="1"/>
    <col min="3029" max="3029" width="16.85546875" style="1" customWidth="1"/>
    <col min="3030" max="3030" width="43.42578125" style="1" customWidth="1"/>
    <col min="3031" max="3031" width="22.42578125" style="1" customWidth="1"/>
    <col min="3032" max="3032" width="9.140625" style="1"/>
    <col min="3033" max="3033" width="13.85546875" style="1" bestFit="1" customWidth="1"/>
    <col min="3034" max="3282" width="9.140625" style="1"/>
    <col min="3283" max="3283" width="1.42578125" style="1" customWidth="1"/>
    <col min="3284" max="3284" width="2.140625" style="1" customWidth="1"/>
    <col min="3285" max="3285" width="16.85546875" style="1" customWidth="1"/>
    <col min="3286" max="3286" width="43.42578125" style="1" customWidth="1"/>
    <col min="3287" max="3287" width="22.42578125" style="1" customWidth="1"/>
    <col min="3288" max="3288" width="9.140625" style="1"/>
    <col min="3289" max="3289" width="13.85546875" style="1" bestFit="1" customWidth="1"/>
    <col min="3290" max="3538" width="9.140625" style="1"/>
    <col min="3539" max="3539" width="1.42578125" style="1" customWidth="1"/>
    <col min="3540" max="3540" width="2.140625" style="1" customWidth="1"/>
    <col min="3541" max="3541" width="16.85546875" style="1" customWidth="1"/>
    <col min="3542" max="3542" width="43.42578125" style="1" customWidth="1"/>
    <col min="3543" max="3543" width="22.42578125" style="1" customWidth="1"/>
    <col min="3544" max="3544" width="9.140625" style="1"/>
    <col min="3545" max="3545" width="13.85546875" style="1" bestFit="1" customWidth="1"/>
    <col min="3546" max="3794" width="9.140625" style="1"/>
    <col min="3795" max="3795" width="1.42578125" style="1" customWidth="1"/>
    <col min="3796" max="3796" width="2.140625" style="1" customWidth="1"/>
    <col min="3797" max="3797" width="16.85546875" style="1" customWidth="1"/>
    <col min="3798" max="3798" width="43.42578125" style="1" customWidth="1"/>
    <col min="3799" max="3799" width="22.42578125" style="1" customWidth="1"/>
    <col min="3800" max="3800" width="9.140625" style="1"/>
    <col min="3801" max="3801" width="13.85546875" style="1" bestFit="1" customWidth="1"/>
    <col min="3802" max="4050" width="9.140625" style="1"/>
    <col min="4051" max="4051" width="1.42578125" style="1" customWidth="1"/>
    <col min="4052" max="4052" width="2.140625" style="1" customWidth="1"/>
    <col min="4053" max="4053" width="16.85546875" style="1" customWidth="1"/>
    <col min="4054" max="4054" width="43.42578125" style="1" customWidth="1"/>
    <col min="4055" max="4055" width="22.42578125" style="1" customWidth="1"/>
    <col min="4056" max="4056" width="9.140625" style="1"/>
    <col min="4057" max="4057" width="13.85546875" style="1" bestFit="1" customWidth="1"/>
    <col min="4058" max="4306" width="9.140625" style="1"/>
    <col min="4307" max="4307" width="1.42578125" style="1" customWidth="1"/>
    <col min="4308" max="4308" width="2.140625" style="1" customWidth="1"/>
    <col min="4309" max="4309" width="16.85546875" style="1" customWidth="1"/>
    <col min="4310" max="4310" width="43.42578125" style="1" customWidth="1"/>
    <col min="4311" max="4311" width="22.42578125" style="1" customWidth="1"/>
    <col min="4312" max="4312" width="9.140625" style="1"/>
    <col min="4313" max="4313" width="13.85546875" style="1" bestFit="1" customWidth="1"/>
    <col min="4314" max="4562" width="9.140625" style="1"/>
    <col min="4563" max="4563" width="1.42578125" style="1" customWidth="1"/>
    <col min="4564" max="4564" width="2.140625" style="1" customWidth="1"/>
    <col min="4565" max="4565" width="16.85546875" style="1" customWidth="1"/>
    <col min="4566" max="4566" width="43.42578125" style="1" customWidth="1"/>
    <col min="4567" max="4567" width="22.42578125" style="1" customWidth="1"/>
    <col min="4568" max="4568" width="9.140625" style="1"/>
    <col min="4569" max="4569" width="13.85546875" style="1" bestFit="1" customWidth="1"/>
    <col min="4570" max="4818" width="9.140625" style="1"/>
    <col min="4819" max="4819" width="1.42578125" style="1" customWidth="1"/>
    <col min="4820" max="4820" width="2.140625" style="1" customWidth="1"/>
    <col min="4821" max="4821" width="16.85546875" style="1" customWidth="1"/>
    <col min="4822" max="4822" width="43.42578125" style="1" customWidth="1"/>
    <col min="4823" max="4823" width="22.42578125" style="1" customWidth="1"/>
    <col min="4824" max="4824" width="9.140625" style="1"/>
    <col min="4825" max="4825" width="13.85546875" style="1" bestFit="1" customWidth="1"/>
    <col min="4826" max="5074" width="9.140625" style="1"/>
    <col min="5075" max="5075" width="1.42578125" style="1" customWidth="1"/>
    <col min="5076" max="5076" width="2.140625" style="1" customWidth="1"/>
    <col min="5077" max="5077" width="16.85546875" style="1" customWidth="1"/>
    <col min="5078" max="5078" width="43.42578125" style="1" customWidth="1"/>
    <col min="5079" max="5079" width="22.42578125" style="1" customWidth="1"/>
    <col min="5080" max="5080" width="9.140625" style="1"/>
    <col min="5081" max="5081" width="13.85546875" style="1" bestFit="1" customWidth="1"/>
    <col min="5082" max="5330" width="9.140625" style="1"/>
    <col min="5331" max="5331" width="1.42578125" style="1" customWidth="1"/>
    <col min="5332" max="5332" width="2.140625" style="1" customWidth="1"/>
    <col min="5333" max="5333" width="16.85546875" style="1" customWidth="1"/>
    <col min="5334" max="5334" width="43.42578125" style="1" customWidth="1"/>
    <col min="5335" max="5335" width="22.42578125" style="1" customWidth="1"/>
    <col min="5336" max="5336" width="9.140625" style="1"/>
    <col min="5337" max="5337" width="13.85546875" style="1" bestFit="1" customWidth="1"/>
    <col min="5338" max="5586" width="9.140625" style="1"/>
    <col min="5587" max="5587" width="1.42578125" style="1" customWidth="1"/>
    <col min="5588" max="5588" width="2.140625" style="1" customWidth="1"/>
    <col min="5589" max="5589" width="16.85546875" style="1" customWidth="1"/>
    <col min="5590" max="5590" width="43.42578125" style="1" customWidth="1"/>
    <col min="5591" max="5591" width="22.42578125" style="1" customWidth="1"/>
    <col min="5592" max="5592" width="9.140625" style="1"/>
    <col min="5593" max="5593" width="13.85546875" style="1" bestFit="1" customWidth="1"/>
    <col min="5594" max="5842" width="9.140625" style="1"/>
    <col min="5843" max="5843" width="1.42578125" style="1" customWidth="1"/>
    <col min="5844" max="5844" width="2.140625" style="1" customWidth="1"/>
    <col min="5845" max="5845" width="16.85546875" style="1" customWidth="1"/>
    <col min="5846" max="5846" width="43.42578125" style="1" customWidth="1"/>
    <col min="5847" max="5847" width="22.42578125" style="1" customWidth="1"/>
    <col min="5848" max="5848" width="9.140625" style="1"/>
    <col min="5849" max="5849" width="13.85546875" style="1" bestFit="1" customWidth="1"/>
    <col min="5850" max="6098" width="9.140625" style="1"/>
    <col min="6099" max="6099" width="1.42578125" style="1" customWidth="1"/>
    <col min="6100" max="6100" width="2.140625" style="1" customWidth="1"/>
    <col min="6101" max="6101" width="16.85546875" style="1" customWidth="1"/>
    <col min="6102" max="6102" width="43.42578125" style="1" customWidth="1"/>
    <col min="6103" max="6103" width="22.42578125" style="1" customWidth="1"/>
    <col min="6104" max="6104" width="9.140625" style="1"/>
    <col min="6105" max="6105" width="13.85546875" style="1" bestFit="1" customWidth="1"/>
    <col min="6106" max="6354" width="9.140625" style="1"/>
    <col min="6355" max="6355" width="1.42578125" style="1" customWidth="1"/>
    <col min="6356" max="6356" width="2.140625" style="1" customWidth="1"/>
    <col min="6357" max="6357" width="16.85546875" style="1" customWidth="1"/>
    <col min="6358" max="6358" width="43.42578125" style="1" customWidth="1"/>
    <col min="6359" max="6359" width="22.42578125" style="1" customWidth="1"/>
    <col min="6360" max="6360" width="9.140625" style="1"/>
    <col min="6361" max="6361" width="13.85546875" style="1" bestFit="1" customWidth="1"/>
    <col min="6362" max="6610" width="9.140625" style="1"/>
    <col min="6611" max="6611" width="1.42578125" style="1" customWidth="1"/>
    <col min="6612" max="6612" width="2.140625" style="1" customWidth="1"/>
    <col min="6613" max="6613" width="16.85546875" style="1" customWidth="1"/>
    <col min="6614" max="6614" width="43.42578125" style="1" customWidth="1"/>
    <col min="6615" max="6615" width="22.42578125" style="1" customWidth="1"/>
    <col min="6616" max="6616" width="9.140625" style="1"/>
    <col min="6617" max="6617" width="13.85546875" style="1" bestFit="1" customWidth="1"/>
    <col min="6618" max="6866" width="9.140625" style="1"/>
    <col min="6867" max="6867" width="1.42578125" style="1" customWidth="1"/>
    <col min="6868" max="6868" width="2.140625" style="1" customWidth="1"/>
    <col min="6869" max="6869" width="16.85546875" style="1" customWidth="1"/>
    <col min="6870" max="6870" width="43.42578125" style="1" customWidth="1"/>
    <col min="6871" max="6871" width="22.42578125" style="1" customWidth="1"/>
    <col min="6872" max="6872" width="9.140625" style="1"/>
    <col min="6873" max="6873" width="13.85546875" style="1" bestFit="1" customWidth="1"/>
    <col min="6874" max="7122" width="9.140625" style="1"/>
    <col min="7123" max="7123" width="1.42578125" style="1" customWidth="1"/>
    <col min="7124" max="7124" width="2.140625" style="1" customWidth="1"/>
    <col min="7125" max="7125" width="16.85546875" style="1" customWidth="1"/>
    <col min="7126" max="7126" width="43.42578125" style="1" customWidth="1"/>
    <col min="7127" max="7127" width="22.42578125" style="1" customWidth="1"/>
    <col min="7128" max="7128" width="9.140625" style="1"/>
    <col min="7129" max="7129" width="13.85546875" style="1" bestFit="1" customWidth="1"/>
    <col min="7130" max="7378" width="9.140625" style="1"/>
    <col min="7379" max="7379" width="1.42578125" style="1" customWidth="1"/>
    <col min="7380" max="7380" width="2.140625" style="1" customWidth="1"/>
    <col min="7381" max="7381" width="16.85546875" style="1" customWidth="1"/>
    <col min="7382" max="7382" width="43.42578125" style="1" customWidth="1"/>
    <col min="7383" max="7383" width="22.42578125" style="1" customWidth="1"/>
    <col min="7384" max="7384" width="9.140625" style="1"/>
    <col min="7385" max="7385" width="13.85546875" style="1" bestFit="1" customWidth="1"/>
    <col min="7386" max="7634" width="9.140625" style="1"/>
    <col min="7635" max="7635" width="1.42578125" style="1" customWidth="1"/>
    <col min="7636" max="7636" width="2.140625" style="1" customWidth="1"/>
    <col min="7637" max="7637" width="16.85546875" style="1" customWidth="1"/>
    <col min="7638" max="7638" width="43.42578125" style="1" customWidth="1"/>
    <col min="7639" max="7639" width="22.42578125" style="1" customWidth="1"/>
    <col min="7640" max="7640" width="9.140625" style="1"/>
    <col min="7641" max="7641" width="13.85546875" style="1" bestFit="1" customWidth="1"/>
    <col min="7642" max="7890" width="9.140625" style="1"/>
    <col min="7891" max="7891" width="1.42578125" style="1" customWidth="1"/>
    <col min="7892" max="7892" width="2.140625" style="1" customWidth="1"/>
    <col min="7893" max="7893" width="16.85546875" style="1" customWidth="1"/>
    <col min="7894" max="7894" width="43.42578125" style="1" customWidth="1"/>
    <col min="7895" max="7895" width="22.42578125" style="1" customWidth="1"/>
    <col min="7896" max="7896" width="9.140625" style="1"/>
    <col min="7897" max="7897" width="13.85546875" style="1" bestFit="1" customWidth="1"/>
    <col min="7898" max="8146" width="9.140625" style="1"/>
    <col min="8147" max="8147" width="1.42578125" style="1" customWidth="1"/>
    <col min="8148" max="8148" width="2.140625" style="1" customWidth="1"/>
    <col min="8149" max="8149" width="16.85546875" style="1" customWidth="1"/>
    <col min="8150" max="8150" width="43.42578125" style="1" customWidth="1"/>
    <col min="8151" max="8151" width="22.42578125" style="1" customWidth="1"/>
    <col min="8152" max="8152" width="9.140625" style="1"/>
    <col min="8153" max="8153" width="13.85546875" style="1" bestFit="1" customWidth="1"/>
    <col min="8154" max="8402" width="9.140625" style="1"/>
    <col min="8403" max="8403" width="1.42578125" style="1" customWidth="1"/>
    <col min="8404" max="8404" width="2.140625" style="1" customWidth="1"/>
    <col min="8405" max="8405" width="16.85546875" style="1" customWidth="1"/>
    <col min="8406" max="8406" width="43.42578125" style="1" customWidth="1"/>
    <col min="8407" max="8407" width="22.42578125" style="1" customWidth="1"/>
    <col min="8408" max="8408" width="9.140625" style="1"/>
    <col min="8409" max="8409" width="13.85546875" style="1" bestFit="1" customWidth="1"/>
    <col min="8410" max="8658" width="9.140625" style="1"/>
    <col min="8659" max="8659" width="1.42578125" style="1" customWidth="1"/>
    <col min="8660" max="8660" width="2.140625" style="1" customWidth="1"/>
    <col min="8661" max="8661" width="16.85546875" style="1" customWidth="1"/>
    <col min="8662" max="8662" width="43.42578125" style="1" customWidth="1"/>
    <col min="8663" max="8663" width="22.42578125" style="1" customWidth="1"/>
    <col min="8664" max="8664" width="9.140625" style="1"/>
    <col min="8665" max="8665" width="13.85546875" style="1" bestFit="1" customWidth="1"/>
    <col min="8666" max="8914" width="9.140625" style="1"/>
    <col min="8915" max="8915" width="1.42578125" style="1" customWidth="1"/>
    <col min="8916" max="8916" width="2.140625" style="1" customWidth="1"/>
    <col min="8917" max="8917" width="16.85546875" style="1" customWidth="1"/>
    <col min="8918" max="8918" width="43.42578125" style="1" customWidth="1"/>
    <col min="8919" max="8919" width="22.42578125" style="1" customWidth="1"/>
    <col min="8920" max="8920" width="9.140625" style="1"/>
    <col min="8921" max="8921" width="13.85546875" style="1" bestFit="1" customWidth="1"/>
    <col min="8922" max="9170" width="9.140625" style="1"/>
    <col min="9171" max="9171" width="1.42578125" style="1" customWidth="1"/>
    <col min="9172" max="9172" width="2.140625" style="1" customWidth="1"/>
    <col min="9173" max="9173" width="16.85546875" style="1" customWidth="1"/>
    <col min="9174" max="9174" width="43.42578125" style="1" customWidth="1"/>
    <col min="9175" max="9175" width="22.42578125" style="1" customWidth="1"/>
    <col min="9176" max="9176" width="9.140625" style="1"/>
    <col min="9177" max="9177" width="13.85546875" style="1" bestFit="1" customWidth="1"/>
    <col min="9178" max="9426" width="9.140625" style="1"/>
    <col min="9427" max="9427" width="1.42578125" style="1" customWidth="1"/>
    <col min="9428" max="9428" width="2.140625" style="1" customWidth="1"/>
    <col min="9429" max="9429" width="16.85546875" style="1" customWidth="1"/>
    <col min="9430" max="9430" width="43.42578125" style="1" customWidth="1"/>
    <col min="9431" max="9431" width="22.42578125" style="1" customWidth="1"/>
    <col min="9432" max="9432" width="9.140625" style="1"/>
    <col min="9433" max="9433" width="13.85546875" style="1" bestFit="1" customWidth="1"/>
    <col min="9434" max="9682" width="9.140625" style="1"/>
    <col min="9683" max="9683" width="1.42578125" style="1" customWidth="1"/>
    <col min="9684" max="9684" width="2.140625" style="1" customWidth="1"/>
    <col min="9685" max="9685" width="16.85546875" style="1" customWidth="1"/>
    <col min="9686" max="9686" width="43.42578125" style="1" customWidth="1"/>
    <col min="9687" max="9687" width="22.42578125" style="1" customWidth="1"/>
    <col min="9688" max="9688" width="9.140625" style="1"/>
    <col min="9689" max="9689" width="13.85546875" style="1" bestFit="1" customWidth="1"/>
    <col min="9690" max="9938" width="9.140625" style="1"/>
    <col min="9939" max="9939" width="1.42578125" style="1" customWidth="1"/>
    <col min="9940" max="9940" width="2.140625" style="1" customWidth="1"/>
    <col min="9941" max="9941" width="16.85546875" style="1" customWidth="1"/>
    <col min="9942" max="9942" width="43.42578125" style="1" customWidth="1"/>
    <col min="9943" max="9943" width="22.42578125" style="1" customWidth="1"/>
    <col min="9944" max="9944" width="9.140625" style="1"/>
    <col min="9945" max="9945" width="13.85546875" style="1" bestFit="1" customWidth="1"/>
    <col min="9946" max="10194" width="9.140625" style="1"/>
    <col min="10195" max="10195" width="1.42578125" style="1" customWidth="1"/>
    <col min="10196" max="10196" width="2.140625" style="1" customWidth="1"/>
    <col min="10197" max="10197" width="16.85546875" style="1" customWidth="1"/>
    <col min="10198" max="10198" width="43.42578125" style="1" customWidth="1"/>
    <col min="10199" max="10199" width="22.42578125" style="1" customWidth="1"/>
    <col min="10200" max="10200" width="9.140625" style="1"/>
    <col min="10201" max="10201" width="13.85546875" style="1" bestFit="1" customWidth="1"/>
    <col min="10202" max="10450" width="9.140625" style="1"/>
    <col min="10451" max="10451" width="1.42578125" style="1" customWidth="1"/>
    <col min="10452" max="10452" width="2.140625" style="1" customWidth="1"/>
    <col min="10453" max="10453" width="16.85546875" style="1" customWidth="1"/>
    <col min="10454" max="10454" width="43.42578125" style="1" customWidth="1"/>
    <col min="10455" max="10455" width="22.42578125" style="1" customWidth="1"/>
    <col min="10456" max="10456" width="9.140625" style="1"/>
    <col min="10457" max="10457" width="13.85546875" style="1" bestFit="1" customWidth="1"/>
    <col min="10458" max="10706" width="9.140625" style="1"/>
    <col min="10707" max="10707" width="1.42578125" style="1" customWidth="1"/>
    <col min="10708" max="10708" width="2.140625" style="1" customWidth="1"/>
    <col min="10709" max="10709" width="16.85546875" style="1" customWidth="1"/>
    <col min="10710" max="10710" width="43.42578125" style="1" customWidth="1"/>
    <col min="10711" max="10711" width="22.42578125" style="1" customWidth="1"/>
    <col min="10712" max="10712" width="9.140625" style="1"/>
    <col min="10713" max="10713" width="13.85546875" style="1" bestFit="1" customWidth="1"/>
    <col min="10714" max="10962" width="9.140625" style="1"/>
    <col min="10963" max="10963" width="1.42578125" style="1" customWidth="1"/>
    <col min="10964" max="10964" width="2.140625" style="1" customWidth="1"/>
    <col min="10965" max="10965" width="16.85546875" style="1" customWidth="1"/>
    <col min="10966" max="10966" width="43.42578125" style="1" customWidth="1"/>
    <col min="10967" max="10967" width="22.42578125" style="1" customWidth="1"/>
    <col min="10968" max="10968" width="9.140625" style="1"/>
    <col min="10969" max="10969" width="13.85546875" style="1" bestFit="1" customWidth="1"/>
    <col min="10970" max="11218" width="9.140625" style="1"/>
    <col min="11219" max="11219" width="1.42578125" style="1" customWidth="1"/>
    <col min="11220" max="11220" width="2.140625" style="1" customWidth="1"/>
    <col min="11221" max="11221" width="16.85546875" style="1" customWidth="1"/>
    <col min="11222" max="11222" width="43.42578125" style="1" customWidth="1"/>
    <col min="11223" max="11223" width="22.42578125" style="1" customWidth="1"/>
    <col min="11224" max="11224" width="9.140625" style="1"/>
    <col min="11225" max="11225" width="13.85546875" style="1" bestFit="1" customWidth="1"/>
    <col min="11226" max="11474" width="9.140625" style="1"/>
    <col min="11475" max="11475" width="1.42578125" style="1" customWidth="1"/>
    <col min="11476" max="11476" width="2.140625" style="1" customWidth="1"/>
    <col min="11477" max="11477" width="16.85546875" style="1" customWidth="1"/>
    <col min="11478" max="11478" width="43.42578125" style="1" customWidth="1"/>
    <col min="11479" max="11479" width="22.42578125" style="1" customWidth="1"/>
    <col min="11480" max="11480" width="9.140625" style="1"/>
    <col min="11481" max="11481" width="13.85546875" style="1" bestFit="1" customWidth="1"/>
    <col min="11482" max="11730" width="9.140625" style="1"/>
    <col min="11731" max="11731" width="1.42578125" style="1" customWidth="1"/>
    <col min="11732" max="11732" width="2.140625" style="1" customWidth="1"/>
    <col min="11733" max="11733" width="16.85546875" style="1" customWidth="1"/>
    <col min="11734" max="11734" width="43.42578125" style="1" customWidth="1"/>
    <col min="11735" max="11735" width="22.42578125" style="1" customWidth="1"/>
    <col min="11736" max="11736" width="9.140625" style="1"/>
    <col min="11737" max="11737" width="13.85546875" style="1" bestFit="1" customWidth="1"/>
    <col min="11738" max="11986" width="9.140625" style="1"/>
    <col min="11987" max="11987" width="1.42578125" style="1" customWidth="1"/>
    <col min="11988" max="11988" width="2.140625" style="1" customWidth="1"/>
    <col min="11989" max="11989" width="16.85546875" style="1" customWidth="1"/>
    <col min="11990" max="11990" width="43.42578125" style="1" customWidth="1"/>
    <col min="11991" max="11991" width="22.42578125" style="1" customWidth="1"/>
    <col min="11992" max="11992" width="9.140625" style="1"/>
    <col min="11993" max="11993" width="13.85546875" style="1" bestFit="1" customWidth="1"/>
    <col min="11994" max="12242" width="9.140625" style="1"/>
    <col min="12243" max="12243" width="1.42578125" style="1" customWidth="1"/>
    <col min="12244" max="12244" width="2.140625" style="1" customWidth="1"/>
    <col min="12245" max="12245" width="16.85546875" style="1" customWidth="1"/>
    <col min="12246" max="12246" width="43.42578125" style="1" customWidth="1"/>
    <col min="12247" max="12247" width="22.42578125" style="1" customWidth="1"/>
    <col min="12248" max="12248" width="9.140625" style="1"/>
    <col min="12249" max="12249" width="13.85546875" style="1" bestFit="1" customWidth="1"/>
    <col min="12250" max="12498" width="9.140625" style="1"/>
    <col min="12499" max="12499" width="1.42578125" style="1" customWidth="1"/>
    <col min="12500" max="12500" width="2.140625" style="1" customWidth="1"/>
    <col min="12501" max="12501" width="16.85546875" style="1" customWidth="1"/>
    <col min="12502" max="12502" width="43.42578125" style="1" customWidth="1"/>
    <col min="12503" max="12503" width="22.42578125" style="1" customWidth="1"/>
    <col min="12504" max="12504" width="9.140625" style="1"/>
    <col min="12505" max="12505" width="13.85546875" style="1" bestFit="1" customWidth="1"/>
    <col min="12506" max="12754" width="9.140625" style="1"/>
    <col min="12755" max="12755" width="1.42578125" style="1" customWidth="1"/>
    <col min="12756" max="12756" width="2.140625" style="1" customWidth="1"/>
    <col min="12757" max="12757" width="16.85546875" style="1" customWidth="1"/>
    <col min="12758" max="12758" width="43.42578125" style="1" customWidth="1"/>
    <col min="12759" max="12759" width="22.42578125" style="1" customWidth="1"/>
    <col min="12760" max="12760" width="9.140625" style="1"/>
    <col min="12761" max="12761" width="13.85546875" style="1" bestFit="1" customWidth="1"/>
    <col min="12762" max="13010" width="9.140625" style="1"/>
    <col min="13011" max="13011" width="1.42578125" style="1" customWidth="1"/>
    <col min="13012" max="13012" width="2.140625" style="1" customWidth="1"/>
    <col min="13013" max="13013" width="16.85546875" style="1" customWidth="1"/>
    <col min="13014" max="13014" width="43.42578125" style="1" customWidth="1"/>
    <col min="13015" max="13015" width="22.42578125" style="1" customWidth="1"/>
    <col min="13016" max="13016" width="9.140625" style="1"/>
    <col min="13017" max="13017" width="13.85546875" style="1" bestFit="1" customWidth="1"/>
    <col min="13018" max="13266" width="9.140625" style="1"/>
    <col min="13267" max="13267" width="1.42578125" style="1" customWidth="1"/>
    <col min="13268" max="13268" width="2.140625" style="1" customWidth="1"/>
    <col min="13269" max="13269" width="16.85546875" style="1" customWidth="1"/>
    <col min="13270" max="13270" width="43.42578125" style="1" customWidth="1"/>
    <col min="13271" max="13271" width="22.42578125" style="1" customWidth="1"/>
    <col min="13272" max="13272" width="9.140625" style="1"/>
    <col min="13273" max="13273" width="13.85546875" style="1" bestFit="1" customWidth="1"/>
    <col min="13274" max="13522" width="9.140625" style="1"/>
    <col min="13523" max="13523" width="1.42578125" style="1" customWidth="1"/>
    <col min="13524" max="13524" width="2.140625" style="1" customWidth="1"/>
    <col min="13525" max="13525" width="16.85546875" style="1" customWidth="1"/>
    <col min="13526" max="13526" width="43.42578125" style="1" customWidth="1"/>
    <col min="13527" max="13527" width="22.42578125" style="1" customWidth="1"/>
    <col min="13528" max="13528" width="9.140625" style="1"/>
    <col min="13529" max="13529" width="13.85546875" style="1" bestFit="1" customWidth="1"/>
    <col min="13530" max="13778" width="9.140625" style="1"/>
    <col min="13779" max="13779" width="1.42578125" style="1" customWidth="1"/>
    <col min="13780" max="13780" width="2.140625" style="1" customWidth="1"/>
    <col min="13781" max="13781" width="16.85546875" style="1" customWidth="1"/>
    <col min="13782" max="13782" width="43.42578125" style="1" customWidth="1"/>
    <col min="13783" max="13783" width="22.42578125" style="1" customWidth="1"/>
    <col min="13784" max="13784" width="9.140625" style="1"/>
    <col min="13785" max="13785" width="13.85546875" style="1" bestFit="1" customWidth="1"/>
    <col min="13786" max="14034" width="9.140625" style="1"/>
    <col min="14035" max="14035" width="1.42578125" style="1" customWidth="1"/>
    <col min="14036" max="14036" width="2.140625" style="1" customWidth="1"/>
    <col min="14037" max="14037" width="16.85546875" style="1" customWidth="1"/>
    <col min="14038" max="14038" width="43.42578125" style="1" customWidth="1"/>
    <col min="14039" max="14039" width="22.42578125" style="1" customWidth="1"/>
    <col min="14040" max="14040" width="9.140625" style="1"/>
    <col min="14041" max="14041" width="13.85546875" style="1" bestFit="1" customWidth="1"/>
    <col min="14042" max="14290" width="9.140625" style="1"/>
    <col min="14291" max="14291" width="1.42578125" style="1" customWidth="1"/>
    <col min="14292" max="14292" width="2.140625" style="1" customWidth="1"/>
    <col min="14293" max="14293" width="16.85546875" style="1" customWidth="1"/>
    <col min="14294" max="14294" width="43.42578125" style="1" customWidth="1"/>
    <col min="14295" max="14295" width="22.42578125" style="1" customWidth="1"/>
    <col min="14296" max="14296" width="9.140625" style="1"/>
    <col min="14297" max="14297" width="13.85546875" style="1" bestFit="1" customWidth="1"/>
    <col min="14298" max="14546" width="9.140625" style="1"/>
    <col min="14547" max="14547" width="1.42578125" style="1" customWidth="1"/>
    <col min="14548" max="14548" width="2.140625" style="1" customWidth="1"/>
    <col min="14549" max="14549" width="16.85546875" style="1" customWidth="1"/>
    <col min="14550" max="14550" width="43.42578125" style="1" customWidth="1"/>
    <col min="14551" max="14551" width="22.42578125" style="1" customWidth="1"/>
    <col min="14552" max="14552" width="9.140625" style="1"/>
    <col min="14553" max="14553" width="13.85546875" style="1" bestFit="1" customWidth="1"/>
    <col min="14554" max="14802" width="9.140625" style="1"/>
    <col min="14803" max="14803" width="1.42578125" style="1" customWidth="1"/>
    <col min="14804" max="14804" width="2.140625" style="1" customWidth="1"/>
    <col min="14805" max="14805" width="16.85546875" style="1" customWidth="1"/>
    <col min="14806" max="14806" width="43.42578125" style="1" customWidth="1"/>
    <col min="14807" max="14807" width="22.42578125" style="1" customWidth="1"/>
    <col min="14808" max="14808" width="9.140625" style="1"/>
    <col min="14809" max="14809" width="13.85546875" style="1" bestFit="1" customWidth="1"/>
    <col min="14810" max="15058" width="9.140625" style="1"/>
    <col min="15059" max="15059" width="1.42578125" style="1" customWidth="1"/>
    <col min="15060" max="15060" width="2.140625" style="1" customWidth="1"/>
    <col min="15061" max="15061" width="16.85546875" style="1" customWidth="1"/>
    <col min="15062" max="15062" width="43.42578125" style="1" customWidth="1"/>
    <col min="15063" max="15063" width="22.42578125" style="1" customWidth="1"/>
    <col min="15064" max="15064" width="9.140625" style="1"/>
    <col min="15065" max="15065" width="13.85546875" style="1" bestFit="1" customWidth="1"/>
    <col min="15066" max="15314" width="9.140625" style="1"/>
    <col min="15315" max="15315" width="1.42578125" style="1" customWidth="1"/>
    <col min="15316" max="15316" width="2.140625" style="1" customWidth="1"/>
    <col min="15317" max="15317" width="16.85546875" style="1" customWidth="1"/>
    <col min="15318" max="15318" width="43.42578125" style="1" customWidth="1"/>
    <col min="15319" max="15319" width="22.42578125" style="1" customWidth="1"/>
    <col min="15320" max="15320" width="9.140625" style="1"/>
    <col min="15321" max="15321" width="13.85546875" style="1" bestFit="1" customWidth="1"/>
    <col min="15322" max="15570" width="9.140625" style="1"/>
    <col min="15571" max="15571" width="1.42578125" style="1" customWidth="1"/>
    <col min="15572" max="15572" width="2.140625" style="1" customWidth="1"/>
    <col min="15573" max="15573" width="16.85546875" style="1" customWidth="1"/>
    <col min="15574" max="15574" width="43.42578125" style="1" customWidth="1"/>
    <col min="15575" max="15575" width="22.42578125" style="1" customWidth="1"/>
    <col min="15576" max="15576" width="9.140625" style="1"/>
    <col min="15577" max="15577" width="13.85546875" style="1" bestFit="1" customWidth="1"/>
    <col min="15578" max="15826" width="9.140625" style="1"/>
    <col min="15827" max="15827" width="1.42578125" style="1" customWidth="1"/>
    <col min="15828" max="15828" width="2.140625" style="1" customWidth="1"/>
    <col min="15829" max="15829" width="16.85546875" style="1" customWidth="1"/>
    <col min="15830" max="15830" width="43.42578125" style="1" customWidth="1"/>
    <col min="15831" max="15831" width="22.42578125" style="1" customWidth="1"/>
    <col min="15832" max="15832" width="9.140625" style="1"/>
    <col min="15833" max="15833" width="13.85546875" style="1" bestFit="1" customWidth="1"/>
    <col min="15834" max="16082" width="9.140625" style="1"/>
    <col min="16083" max="16083" width="1.42578125" style="1" customWidth="1"/>
    <col min="16084" max="16084" width="2.140625" style="1" customWidth="1"/>
    <col min="16085" max="16085" width="16.85546875" style="1" customWidth="1"/>
    <col min="16086" max="16086" width="43.42578125" style="1" customWidth="1"/>
    <col min="16087" max="16087" width="22.42578125" style="1" customWidth="1"/>
    <col min="16088" max="16088" width="9.140625" style="1"/>
    <col min="16089" max="16089" width="13.85546875" style="1" bestFit="1" customWidth="1"/>
    <col min="16090" max="16384" width="9.140625" style="1"/>
  </cols>
  <sheetData>
    <row r="2" spans="1:3" x14ac:dyDescent="0.2">
      <c r="C2" s="2" t="s">
        <v>0</v>
      </c>
    </row>
    <row r="3" spans="1:3" x14ac:dyDescent="0.2">
      <c r="A3" s="2"/>
      <c r="B3" s="3" t="s">
        <v>559</v>
      </c>
      <c r="C3" s="3"/>
    </row>
    <row r="4" spans="1:3" x14ac:dyDescent="0.2">
      <c r="B4" s="169" t="s">
        <v>1</v>
      </c>
      <c r="C4" s="169"/>
    </row>
    <row r="5" spans="1:3" x14ac:dyDescent="0.2">
      <c r="A5" s="2"/>
      <c r="B5" s="2"/>
      <c r="C5" s="2"/>
    </row>
    <row r="6" spans="1:3" x14ac:dyDescent="0.2">
      <c r="C6" s="4" t="s">
        <v>2</v>
      </c>
    </row>
    <row r="8" spans="1:3" x14ac:dyDescent="0.2">
      <c r="B8" s="170" t="s">
        <v>3</v>
      </c>
      <c r="C8" s="170"/>
    </row>
    <row r="11" spans="1:3" x14ac:dyDescent="0.2">
      <c r="B11" s="2" t="s">
        <v>4</v>
      </c>
    </row>
    <row r="12" spans="1:3" x14ac:dyDescent="0.2">
      <c r="B12" s="79" t="s">
        <v>53</v>
      </c>
    </row>
    <row r="13" spans="1:3" x14ac:dyDescent="0.2">
      <c r="A13" s="25" t="s">
        <v>5</v>
      </c>
      <c r="B13" s="76" t="s">
        <v>560</v>
      </c>
      <c r="C13" s="76"/>
    </row>
    <row r="14" spans="1:3" ht="22.5" x14ac:dyDescent="0.2">
      <c r="A14" s="25" t="s">
        <v>6</v>
      </c>
      <c r="B14" s="76" t="s">
        <v>561</v>
      </c>
      <c r="C14" s="76"/>
    </row>
    <row r="15" spans="1:3" x14ac:dyDescent="0.2">
      <c r="A15" s="25" t="s">
        <v>7</v>
      </c>
      <c r="B15" s="75" t="s">
        <v>562</v>
      </c>
      <c r="C15" s="75"/>
    </row>
    <row r="16" spans="1:3" x14ac:dyDescent="0.2">
      <c r="A16" s="25" t="s">
        <v>8</v>
      </c>
      <c r="B16" s="111"/>
      <c r="C16" s="74"/>
    </row>
    <row r="17" spans="1:3" ht="12" thickBot="1" x14ac:dyDescent="0.25"/>
    <row r="18" spans="1:3" x14ac:dyDescent="0.2">
      <c r="A18" s="5" t="s">
        <v>9</v>
      </c>
      <c r="B18" s="6" t="s">
        <v>10</v>
      </c>
      <c r="C18" s="7" t="s">
        <v>11</v>
      </c>
    </row>
    <row r="19" spans="1:3" ht="23.25" thickBot="1" x14ac:dyDescent="0.25">
      <c r="A19" s="78">
        <v>1</v>
      </c>
      <c r="B19" s="113" t="s">
        <v>561</v>
      </c>
      <c r="C19" s="8">
        <f>'Kops a'!E33</f>
        <v>0</v>
      </c>
    </row>
    <row r="20" spans="1:3" ht="12" thickBot="1" x14ac:dyDescent="0.25">
      <c r="A20" s="9"/>
      <c r="B20" s="10" t="s">
        <v>12</v>
      </c>
      <c r="C20" s="11">
        <f>SUM(C19:C19)</f>
        <v>0</v>
      </c>
    </row>
    <row r="21" spans="1:3" ht="12" thickBot="1" x14ac:dyDescent="0.25">
      <c r="B21" s="12"/>
      <c r="C21" s="13"/>
    </row>
    <row r="22" spans="1:3" ht="12" thickBot="1" x14ac:dyDescent="0.25">
      <c r="A22" s="165" t="s">
        <v>13</v>
      </c>
      <c r="B22" s="166"/>
      <c r="C22" s="14">
        <f>ROUND(C20*21%,2)</f>
        <v>0</v>
      </c>
    </row>
    <row r="25" spans="1:3" x14ac:dyDescent="0.2">
      <c r="A25" s="1" t="s">
        <v>14</v>
      </c>
      <c r="B25" s="114"/>
      <c r="C25" s="114"/>
    </row>
    <row r="26" spans="1:3" x14ac:dyDescent="0.2">
      <c r="B26" s="168" t="s">
        <v>15</v>
      </c>
      <c r="C26" s="168"/>
    </row>
    <row r="27" spans="1:3" x14ac:dyDescent="0.2">
      <c r="A27" s="15" t="s">
        <v>38</v>
      </c>
    </row>
    <row r="28" spans="1:3" x14ac:dyDescent="0.2">
      <c r="A28" s="1" t="s">
        <v>54</v>
      </c>
      <c r="B28" s="15"/>
      <c r="C28" s="15"/>
    </row>
    <row r="29" spans="1:3" x14ac:dyDescent="0.2">
      <c r="A29" s="15"/>
      <c r="B29" s="15"/>
      <c r="C29" s="15"/>
    </row>
    <row r="30" spans="1:3" x14ac:dyDescent="0.2">
      <c r="A30" s="1" t="s">
        <v>16</v>
      </c>
    </row>
  </sheetData>
  <mergeCells count="4">
    <mergeCell ref="B26:C26"/>
    <mergeCell ref="B4:C4"/>
    <mergeCell ref="B8:C8"/>
    <mergeCell ref="A22:B22"/>
  </mergeCells>
  <conditionalFormatting sqref="C19:C20 C22">
    <cfRule type="cellIs" dxfId="317" priority="9" operator="equal">
      <formula>0</formula>
    </cfRule>
  </conditionalFormatting>
  <conditionalFormatting sqref="B13:B16">
    <cfRule type="cellIs" dxfId="316" priority="8" operator="equal">
      <formula>0</formula>
    </cfRule>
  </conditionalFormatting>
  <conditionalFormatting sqref="B19">
    <cfRule type="cellIs" dxfId="315" priority="7" operator="equal">
      <formula>0</formula>
    </cfRule>
  </conditionalFormatting>
  <conditionalFormatting sqref="B28">
    <cfRule type="cellIs" dxfId="314" priority="5" operator="equal">
      <formula>0</formula>
    </cfRule>
  </conditionalFormatting>
  <conditionalFormatting sqref="B25:C25">
    <cfRule type="cellIs" dxfId="313" priority="3" operator="equal">
      <formula>0</formula>
    </cfRule>
  </conditionalFormatting>
  <conditionalFormatting sqref="A19">
    <cfRule type="cellIs" dxfId="312" priority="2" operator="equal">
      <formula>0</formula>
    </cfRule>
  </conditionalFormatting>
  <conditionalFormatting sqref="A30">
    <cfRule type="containsText" dxfId="311" priority="1" operator="containsText" text="Tāme sastādīta 20__. gada __. _________">
      <formula>NOT(ISERROR(SEARCH("Tāme sastādīta 20__. gada __. _________",A30)))</formula>
    </cfRule>
  </conditionalFormatting>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Q104"/>
  <sheetViews>
    <sheetView topLeftCell="A59" zoomScale="80" zoomScaleNormal="80" workbookViewId="0">
      <selection activeCell="F26" sqref="F26"/>
    </sheetView>
  </sheetViews>
  <sheetFormatPr defaultRowHeight="11.25" x14ac:dyDescent="0.2"/>
  <cols>
    <col min="1" max="1" width="4.5703125" style="1" customWidth="1"/>
    <col min="2" max="2" width="5.28515625" style="1" customWidth="1"/>
    <col min="3" max="3" width="58.5703125" style="1" customWidth="1"/>
    <col min="4" max="4" width="6.7109375" style="1" customWidth="1"/>
    <col min="5" max="6" width="8.42578125" style="1" customWidth="1"/>
    <col min="7" max="7" width="5.42578125" style="1" customWidth="1"/>
    <col min="8" max="8" width="4.85546875" style="1" customWidth="1"/>
    <col min="9" max="11" width="6.7109375" style="1" customWidth="1"/>
    <col min="12" max="12" width="7" style="1" customWidth="1"/>
    <col min="13" max="16" width="7.7109375" style="1" customWidth="1"/>
    <col min="17" max="17" width="9" style="1" customWidth="1"/>
    <col min="18" max="16384" width="9.140625" style="1"/>
  </cols>
  <sheetData>
    <row r="1" spans="1:17" x14ac:dyDescent="0.2">
      <c r="A1" s="21"/>
      <c r="B1" s="21"/>
      <c r="C1" s="25" t="s">
        <v>39</v>
      </c>
      <c r="D1" s="50" t="str">
        <f>'Kops a'!A28</f>
        <v>13a</v>
      </c>
      <c r="E1" s="21"/>
      <c r="F1" s="21"/>
      <c r="G1" s="21"/>
      <c r="H1" s="21"/>
      <c r="I1" s="21"/>
      <c r="J1" s="21"/>
      <c r="K1" s="21"/>
      <c r="O1" s="24"/>
      <c r="P1" s="25"/>
      <c r="Q1" s="26"/>
    </row>
    <row r="2" spans="1:17" x14ac:dyDescent="0.2">
      <c r="A2" s="27"/>
      <c r="B2" s="27"/>
      <c r="C2" s="232" t="s">
        <v>572</v>
      </c>
      <c r="D2" s="232"/>
      <c r="E2" s="232"/>
      <c r="F2" s="232"/>
      <c r="G2" s="232"/>
      <c r="H2" s="232"/>
      <c r="I2" s="232"/>
      <c r="J2" s="232"/>
      <c r="K2" s="27"/>
    </row>
    <row r="3" spans="1:17" x14ac:dyDescent="0.2">
      <c r="A3" s="28"/>
      <c r="B3" s="28"/>
      <c r="C3" s="212" t="s">
        <v>18</v>
      </c>
      <c r="D3" s="212"/>
      <c r="E3" s="212"/>
      <c r="F3" s="212"/>
      <c r="G3" s="212"/>
      <c r="H3" s="212"/>
      <c r="I3" s="212"/>
      <c r="J3" s="212"/>
      <c r="K3" s="28"/>
    </row>
    <row r="4" spans="1:17" x14ac:dyDescent="0.2">
      <c r="A4" s="28"/>
      <c r="B4" s="28"/>
      <c r="C4" s="233" t="s">
        <v>53</v>
      </c>
      <c r="D4" s="233"/>
      <c r="E4" s="233"/>
      <c r="F4" s="233"/>
      <c r="G4" s="233"/>
      <c r="H4" s="233"/>
      <c r="I4" s="233"/>
      <c r="J4" s="233"/>
      <c r="K4" s="28"/>
    </row>
    <row r="5" spans="1:17" x14ac:dyDescent="0.2">
      <c r="A5" s="21"/>
      <c r="B5" s="21"/>
      <c r="C5" s="25" t="s">
        <v>5</v>
      </c>
      <c r="D5" s="246" t="str">
        <f>'Kops a'!D7</f>
        <v>Daudzdzīvokļu dzīvojamā māja</v>
      </c>
      <c r="E5" s="246"/>
      <c r="F5" s="246"/>
      <c r="G5" s="246"/>
      <c r="H5" s="246"/>
      <c r="I5" s="246"/>
      <c r="J5" s="246"/>
      <c r="K5" s="246"/>
      <c r="L5" s="246"/>
      <c r="M5" s="246"/>
      <c r="N5" s="15"/>
      <c r="O5" s="15"/>
      <c r="P5" s="15"/>
      <c r="Q5" s="15"/>
    </row>
    <row r="6" spans="1:17" x14ac:dyDescent="0.2">
      <c r="A6" s="21"/>
      <c r="B6" s="21"/>
      <c r="C6" s="25" t="s">
        <v>6</v>
      </c>
      <c r="D6" s="246" t="str">
        <f>'Kops a'!D8</f>
        <v>Daudzdzīvokļu dzīvojamās mājas vienkāršotās atjaunošanas apliecinājuma karte</v>
      </c>
      <c r="E6" s="246"/>
      <c r="F6" s="246"/>
      <c r="G6" s="246"/>
      <c r="H6" s="246"/>
      <c r="I6" s="246"/>
      <c r="J6" s="246"/>
      <c r="K6" s="246"/>
      <c r="L6" s="246"/>
      <c r="M6" s="246"/>
      <c r="N6" s="15"/>
      <c r="O6" s="15"/>
      <c r="P6" s="15"/>
      <c r="Q6" s="15"/>
    </row>
    <row r="7" spans="1:17" x14ac:dyDescent="0.2">
      <c r="A7" s="21"/>
      <c r="B7" s="21"/>
      <c r="C7" s="25" t="s">
        <v>7</v>
      </c>
      <c r="D7" s="246" t="str">
        <f>'Kops a'!D9</f>
        <v>Enkmaņa iela 1, Valmiera</v>
      </c>
      <c r="E7" s="246"/>
      <c r="F7" s="246"/>
      <c r="G7" s="246"/>
      <c r="H7" s="246"/>
      <c r="I7" s="246"/>
      <c r="J7" s="246"/>
      <c r="K7" s="246"/>
      <c r="L7" s="246"/>
      <c r="M7" s="246"/>
      <c r="N7" s="15"/>
      <c r="O7" s="15"/>
      <c r="P7" s="15"/>
      <c r="Q7" s="15"/>
    </row>
    <row r="8" spans="1:17" x14ac:dyDescent="0.2">
      <c r="A8" s="21"/>
      <c r="B8" s="21"/>
      <c r="C8" s="4" t="s">
        <v>21</v>
      </c>
      <c r="D8" s="246">
        <f>'Kops a'!D10</f>
        <v>0</v>
      </c>
      <c r="E8" s="246"/>
      <c r="F8" s="246"/>
      <c r="G8" s="246"/>
      <c r="H8" s="246"/>
      <c r="I8" s="246"/>
      <c r="J8" s="246"/>
      <c r="K8" s="246"/>
      <c r="L8" s="246"/>
      <c r="M8" s="246"/>
      <c r="N8" s="15"/>
      <c r="O8" s="15"/>
      <c r="P8" s="15"/>
      <c r="Q8" s="15"/>
    </row>
    <row r="9" spans="1:17" ht="11.25" customHeight="1" x14ac:dyDescent="0.2">
      <c r="A9" s="234" t="s">
        <v>629</v>
      </c>
      <c r="B9" s="234"/>
      <c r="C9" s="234"/>
      <c r="D9" s="234"/>
      <c r="E9" s="234"/>
      <c r="F9" s="234"/>
      <c r="G9" s="234"/>
      <c r="H9" s="29"/>
      <c r="I9" s="29"/>
      <c r="J9" s="29"/>
      <c r="K9" s="238" t="s">
        <v>40</v>
      </c>
      <c r="L9" s="238"/>
      <c r="M9" s="238"/>
      <c r="N9" s="238"/>
      <c r="O9" s="245">
        <f>Q92</f>
        <v>0</v>
      </c>
      <c r="P9" s="245"/>
      <c r="Q9" s="29"/>
    </row>
    <row r="10" spans="1:17" x14ac:dyDescent="0.2">
      <c r="A10" s="30"/>
      <c r="B10" s="31"/>
      <c r="C10" s="4"/>
      <c r="D10" s="21"/>
      <c r="E10" s="21"/>
      <c r="F10" s="21"/>
      <c r="G10" s="21"/>
      <c r="H10" s="21"/>
      <c r="I10" s="21"/>
      <c r="J10" s="21"/>
      <c r="K10" s="21"/>
      <c r="L10" s="21"/>
      <c r="M10" s="27"/>
      <c r="N10" s="27"/>
      <c r="P10" s="84"/>
      <c r="Q10" s="83" t="str">
        <f>A98</f>
        <v>Tāme sastādīta 20__. gada __. _________</v>
      </c>
    </row>
    <row r="11" spans="1:17" ht="12" thickBot="1" x14ac:dyDescent="0.25">
      <c r="A11" s="30"/>
      <c r="B11" s="31"/>
      <c r="C11" s="4"/>
      <c r="D11" s="21"/>
      <c r="E11" s="21"/>
      <c r="F11" s="21"/>
      <c r="G11" s="21"/>
      <c r="H11" s="21"/>
      <c r="I11" s="21"/>
      <c r="J11" s="21"/>
      <c r="K11" s="21"/>
      <c r="L11" s="21"/>
      <c r="M11" s="32"/>
      <c r="N11" s="32"/>
      <c r="O11" s="33"/>
      <c r="P11" s="24"/>
      <c r="Q11" s="21"/>
    </row>
    <row r="12" spans="1:17" x14ac:dyDescent="0.2">
      <c r="A12" s="190" t="s">
        <v>24</v>
      </c>
      <c r="B12" s="240" t="s">
        <v>41</v>
      </c>
      <c r="C12" s="236" t="s">
        <v>42</v>
      </c>
      <c r="D12" s="243" t="s">
        <v>43</v>
      </c>
      <c r="E12" s="227" t="s">
        <v>44</v>
      </c>
      <c r="F12" s="122"/>
      <c r="G12" s="235" t="s">
        <v>45</v>
      </c>
      <c r="H12" s="236"/>
      <c r="I12" s="236"/>
      <c r="J12" s="236"/>
      <c r="K12" s="236"/>
      <c r="L12" s="237"/>
      <c r="M12" s="235" t="s">
        <v>46</v>
      </c>
      <c r="N12" s="236"/>
      <c r="O12" s="236"/>
      <c r="P12" s="236"/>
      <c r="Q12" s="237"/>
    </row>
    <row r="13" spans="1:17" ht="126.75" customHeight="1" thickBot="1" x14ac:dyDescent="0.25">
      <c r="A13" s="239"/>
      <c r="B13" s="241"/>
      <c r="C13" s="242"/>
      <c r="D13" s="244"/>
      <c r="E13" s="228"/>
      <c r="F13" s="123"/>
      <c r="G13" s="34" t="s">
        <v>47</v>
      </c>
      <c r="H13" s="35" t="s">
        <v>48</v>
      </c>
      <c r="I13" s="35" t="s">
        <v>49</v>
      </c>
      <c r="J13" s="35" t="s">
        <v>50</v>
      </c>
      <c r="K13" s="35" t="s">
        <v>51</v>
      </c>
      <c r="L13" s="58" t="s">
        <v>52</v>
      </c>
      <c r="M13" s="34" t="s">
        <v>47</v>
      </c>
      <c r="N13" s="35" t="s">
        <v>49</v>
      </c>
      <c r="O13" s="35" t="s">
        <v>50</v>
      </c>
      <c r="P13" s="35" t="s">
        <v>51</v>
      </c>
      <c r="Q13" s="58" t="s">
        <v>52</v>
      </c>
    </row>
    <row r="14" spans="1:17" x14ac:dyDescent="0.2">
      <c r="A14" s="36"/>
      <c r="B14" s="107"/>
      <c r="C14" s="96" t="s">
        <v>519</v>
      </c>
      <c r="D14" s="23"/>
      <c r="E14" s="64"/>
      <c r="F14" s="124"/>
      <c r="G14" s="65"/>
      <c r="H14" s="62"/>
      <c r="I14" s="46">
        <f>ROUND(G14*H14,2)</f>
        <v>0</v>
      </c>
      <c r="J14" s="62"/>
      <c r="K14" s="62"/>
      <c r="L14" s="47">
        <f>SUM(I14:K14)</f>
        <v>0</v>
      </c>
      <c r="M14" s="48">
        <f>ROUND(E14*G14,2)</f>
        <v>0</v>
      </c>
      <c r="N14" s="46">
        <f>ROUND(I14*E14,2)</f>
        <v>0</v>
      </c>
      <c r="O14" s="46">
        <f>ROUND(J14*E14,2)</f>
        <v>0</v>
      </c>
      <c r="P14" s="46">
        <f>ROUND(K14*E14,2)</f>
        <v>0</v>
      </c>
      <c r="Q14" s="47">
        <f>SUM(N14:P14)</f>
        <v>0</v>
      </c>
    </row>
    <row r="15" spans="1:17" ht="15.75" x14ac:dyDescent="0.2">
      <c r="A15" s="36">
        <v>1</v>
      </c>
      <c r="B15" s="107"/>
      <c r="C15" s="92" t="s">
        <v>520</v>
      </c>
      <c r="D15" s="23" t="s">
        <v>146</v>
      </c>
      <c r="E15" s="64">
        <v>160</v>
      </c>
      <c r="F15" s="127">
        <v>160</v>
      </c>
      <c r="G15" s="65"/>
      <c r="H15" s="62"/>
      <c r="I15" s="46">
        <f t="shared" ref="I15:I54" si="0">ROUND(G15*H15,2)</f>
        <v>0</v>
      </c>
      <c r="J15" s="62"/>
      <c r="K15" s="62"/>
      <c r="L15" s="47">
        <f t="shared" ref="L15:L54" si="1">SUM(I15:K15)</f>
        <v>0</v>
      </c>
      <c r="M15" s="48">
        <f t="shared" ref="M15:M54" si="2">ROUND(E15*G15,2)</f>
        <v>0</v>
      </c>
      <c r="N15" s="46">
        <f t="shared" ref="N15:N54" si="3">ROUND(I15*E15,2)</f>
        <v>0</v>
      </c>
      <c r="O15" s="46">
        <f t="shared" ref="O15:O54" si="4">ROUND(J15*E15,2)</f>
        <v>0</v>
      </c>
      <c r="P15" s="46">
        <f t="shared" ref="P15:P54" si="5">ROUND(K15*E15,2)</f>
        <v>0</v>
      </c>
      <c r="Q15" s="47">
        <f t="shared" ref="Q15:Q54" si="6">SUM(N15:P15)</f>
        <v>0</v>
      </c>
    </row>
    <row r="16" spans="1:17" ht="15.75" x14ac:dyDescent="0.2">
      <c r="A16" s="36">
        <v>2</v>
      </c>
      <c r="B16" s="107"/>
      <c r="C16" s="92" t="s">
        <v>521</v>
      </c>
      <c r="D16" s="23" t="s">
        <v>443</v>
      </c>
      <c r="E16" s="64">
        <v>15</v>
      </c>
      <c r="F16" s="127">
        <v>15</v>
      </c>
      <c r="G16" s="65"/>
      <c r="H16" s="62"/>
      <c r="I16" s="46">
        <f t="shared" si="0"/>
        <v>0</v>
      </c>
      <c r="J16" s="62"/>
      <c r="K16" s="62"/>
      <c r="L16" s="47">
        <f t="shared" si="1"/>
        <v>0</v>
      </c>
      <c r="M16" s="48">
        <f t="shared" si="2"/>
        <v>0</v>
      </c>
      <c r="N16" s="46">
        <f t="shared" si="3"/>
        <v>0</v>
      </c>
      <c r="O16" s="46">
        <f t="shared" si="4"/>
        <v>0</v>
      </c>
      <c r="P16" s="46">
        <f t="shared" si="5"/>
        <v>0</v>
      </c>
      <c r="Q16" s="47">
        <f t="shared" si="6"/>
        <v>0</v>
      </c>
    </row>
    <row r="17" spans="1:17" ht="15.75" x14ac:dyDescent="0.2">
      <c r="A17" s="36">
        <v>3</v>
      </c>
      <c r="B17" s="107"/>
      <c r="C17" s="92" t="s">
        <v>522</v>
      </c>
      <c r="D17" s="23" t="s">
        <v>443</v>
      </c>
      <c r="E17" s="64">
        <v>133</v>
      </c>
      <c r="F17" s="127">
        <v>133</v>
      </c>
      <c r="G17" s="65"/>
      <c r="H17" s="62"/>
      <c r="I17" s="46">
        <f t="shared" si="0"/>
        <v>0</v>
      </c>
      <c r="J17" s="62"/>
      <c r="K17" s="62"/>
      <c r="L17" s="47">
        <f t="shared" si="1"/>
        <v>0</v>
      </c>
      <c r="M17" s="48">
        <f t="shared" si="2"/>
        <v>0</v>
      </c>
      <c r="N17" s="46">
        <f t="shared" si="3"/>
        <v>0</v>
      </c>
      <c r="O17" s="46">
        <f t="shared" si="4"/>
        <v>0</v>
      </c>
      <c r="P17" s="46">
        <f t="shared" si="5"/>
        <v>0</v>
      </c>
      <c r="Q17" s="47">
        <f t="shared" si="6"/>
        <v>0</v>
      </c>
    </row>
    <row r="18" spans="1:17" ht="15.75" x14ac:dyDescent="0.2">
      <c r="A18" s="36">
        <v>4</v>
      </c>
      <c r="B18" s="107"/>
      <c r="C18" s="92" t="s">
        <v>523</v>
      </c>
      <c r="D18" s="23" t="s">
        <v>60</v>
      </c>
      <c r="E18" s="64">
        <v>13</v>
      </c>
      <c r="F18" s="127">
        <v>13</v>
      </c>
      <c r="G18" s="65"/>
      <c r="H18" s="62"/>
      <c r="I18" s="46">
        <f t="shared" si="0"/>
        <v>0</v>
      </c>
      <c r="J18" s="62"/>
      <c r="K18" s="62"/>
      <c r="L18" s="47">
        <f t="shared" si="1"/>
        <v>0</v>
      </c>
      <c r="M18" s="48">
        <f t="shared" si="2"/>
        <v>0</v>
      </c>
      <c r="N18" s="46">
        <f t="shared" si="3"/>
        <v>0</v>
      </c>
      <c r="O18" s="46">
        <f t="shared" si="4"/>
        <v>0</v>
      </c>
      <c r="P18" s="46">
        <f t="shared" si="5"/>
        <v>0</v>
      </c>
      <c r="Q18" s="47">
        <f t="shared" si="6"/>
        <v>0</v>
      </c>
    </row>
    <row r="19" spans="1:17" ht="22.5" x14ac:dyDescent="0.2">
      <c r="A19" s="36">
        <v>5</v>
      </c>
      <c r="B19" s="107"/>
      <c r="C19" s="92" t="s">
        <v>524</v>
      </c>
      <c r="D19" s="23" t="s">
        <v>72</v>
      </c>
      <c r="E19" s="64">
        <v>8</v>
      </c>
      <c r="F19" s="127">
        <v>8</v>
      </c>
      <c r="G19" s="65"/>
      <c r="H19" s="62"/>
      <c r="I19" s="46">
        <f t="shared" si="0"/>
        <v>0</v>
      </c>
      <c r="J19" s="62"/>
      <c r="K19" s="62"/>
      <c r="L19" s="47">
        <f t="shared" si="1"/>
        <v>0</v>
      </c>
      <c r="M19" s="48">
        <f t="shared" si="2"/>
        <v>0</v>
      </c>
      <c r="N19" s="46">
        <f t="shared" si="3"/>
        <v>0</v>
      </c>
      <c r="O19" s="46">
        <f t="shared" si="4"/>
        <v>0</v>
      </c>
      <c r="P19" s="46">
        <f t="shared" si="5"/>
        <v>0</v>
      </c>
      <c r="Q19" s="47">
        <f t="shared" si="6"/>
        <v>0</v>
      </c>
    </row>
    <row r="20" spans="1:17" ht="15.75" x14ac:dyDescent="0.2">
      <c r="A20" s="36">
        <v>6</v>
      </c>
      <c r="B20" s="107"/>
      <c r="C20" s="92" t="s">
        <v>525</v>
      </c>
      <c r="D20" s="23" t="s">
        <v>146</v>
      </c>
      <c r="E20" s="64">
        <v>55</v>
      </c>
      <c r="F20" s="127">
        <v>55</v>
      </c>
      <c r="G20" s="65"/>
      <c r="H20" s="62"/>
      <c r="I20" s="46">
        <f t="shared" si="0"/>
        <v>0</v>
      </c>
      <c r="J20" s="62"/>
      <c r="K20" s="62"/>
      <c r="L20" s="47">
        <f t="shared" si="1"/>
        <v>0</v>
      </c>
      <c r="M20" s="48">
        <f t="shared" si="2"/>
        <v>0</v>
      </c>
      <c r="N20" s="46">
        <f t="shared" si="3"/>
        <v>0</v>
      </c>
      <c r="O20" s="46">
        <f t="shared" si="4"/>
        <v>0</v>
      </c>
      <c r="P20" s="46">
        <f t="shared" si="5"/>
        <v>0</v>
      </c>
      <c r="Q20" s="47">
        <f t="shared" si="6"/>
        <v>0</v>
      </c>
    </row>
    <row r="21" spans="1:17" ht="15.75" x14ac:dyDescent="0.2">
      <c r="A21" s="36">
        <v>7</v>
      </c>
      <c r="B21" s="107"/>
      <c r="C21" s="92" t="s">
        <v>526</v>
      </c>
      <c r="D21" s="23" t="s">
        <v>443</v>
      </c>
      <c r="E21" s="64">
        <v>48</v>
      </c>
      <c r="F21" s="127">
        <v>48</v>
      </c>
      <c r="G21" s="65"/>
      <c r="H21" s="62"/>
      <c r="I21" s="46">
        <f t="shared" si="0"/>
        <v>0</v>
      </c>
      <c r="J21" s="62"/>
      <c r="K21" s="62"/>
      <c r="L21" s="47">
        <f t="shared" si="1"/>
        <v>0</v>
      </c>
      <c r="M21" s="48">
        <f t="shared" si="2"/>
        <v>0</v>
      </c>
      <c r="N21" s="46">
        <f t="shared" si="3"/>
        <v>0</v>
      </c>
      <c r="O21" s="46">
        <f t="shared" si="4"/>
        <v>0</v>
      </c>
      <c r="P21" s="46">
        <f t="shared" si="5"/>
        <v>0</v>
      </c>
      <c r="Q21" s="47">
        <f t="shared" si="6"/>
        <v>0</v>
      </c>
    </row>
    <row r="22" spans="1:17" ht="15.75" x14ac:dyDescent="0.2">
      <c r="A22" s="36">
        <v>8</v>
      </c>
      <c r="B22" s="107"/>
      <c r="C22" s="92" t="s">
        <v>527</v>
      </c>
      <c r="D22" s="23" t="s">
        <v>443</v>
      </c>
      <c r="E22" s="64">
        <v>6</v>
      </c>
      <c r="F22" s="127">
        <v>6</v>
      </c>
      <c r="G22" s="65"/>
      <c r="H22" s="62"/>
      <c r="I22" s="46">
        <f t="shared" si="0"/>
        <v>0</v>
      </c>
      <c r="J22" s="62"/>
      <c r="K22" s="62"/>
      <c r="L22" s="47">
        <f t="shared" si="1"/>
        <v>0</v>
      </c>
      <c r="M22" s="48">
        <f t="shared" si="2"/>
        <v>0</v>
      </c>
      <c r="N22" s="46">
        <f t="shared" si="3"/>
        <v>0</v>
      </c>
      <c r="O22" s="46">
        <f t="shared" si="4"/>
        <v>0</v>
      </c>
      <c r="P22" s="46">
        <f t="shared" si="5"/>
        <v>0</v>
      </c>
      <c r="Q22" s="47">
        <f t="shared" si="6"/>
        <v>0</v>
      </c>
    </row>
    <row r="23" spans="1:17" ht="15.75" x14ac:dyDescent="0.2">
      <c r="A23" s="36">
        <v>9</v>
      </c>
      <c r="B23" s="107"/>
      <c r="C23" s="92" t="s">
        <v>528</v>
      </c>
      <c r="D23" s="23" t="s">
        <v>146</v>
      </c>
      <c r="E23" s="64">
        <v>9</v>
      </c>
      <c r="F23" s="127">
        <v>9</v>
      </c>
      <c r="G23" s="65"/>
      <c r="H23" s="62"/>
      <c r="I23" s="46">
        <f t="shared" si="0"/>
        <v>0</v>
      </c>
      <c r="J23" s="62"/>
      <c r="K23" s="62"/>
      <c r="L23" s="47">
        <f t="shared" si="1"/>
        <v>0</v>
      </c>
      <c r="M23" s="48">
        <f t="shared" si="2"/>
        <v>0</v>
      </c>
      <c r="N23" s="46">
        <f t="shared" si="3"/>
        <v>0</v>
      </c>
      <c r="O23" s="46">
        <f t="shared" si="4"/>
        <v>0</v>
      </c>
      <c r="P23" s="46">
        <f t="shared" si="5"/>
        <v>0</v>
      </c>
      <c r="Q23" s="47">
        <f t="shared" si="6"/>
        <v>0</v>
      </c>
    </row>
    <row r="24" spans="1:17" ht="15.75" x14ac:dyDescent="0.2">
      <c r="A24" s="36">
        <v>10</v>
      </c>
      <c r="B24" s="107"/>
      <c r="C24" s="92" t="s">
        <v>529</v>
      </c>
      <c r="D24" s="23" t="s">
        <v>72</v>
      </c>
      <c r="E24" s="64">
        <v>2</v>
      </c>
      <c r="F24" s="127">
        <v>2</v>
      </c>
      <c r="G24" s="65"/>
      <c r="H24" s="62"/>
      <c r="I24" s="46">
        <f t="shared" si="0"/>
        <v>0</v>
      </c>
      <c r="J24" s="62"/>
      <c r="K24" s="62"/>
      <c r="L24" s="47">
        <f t="shared" si="1"/>
        <v>0</v>
      </c>
      <c r="M24" s="48">
        <f t="shared" si="2"/>
        <v>0</v>
      </c>
      <c r="N24" s="46">
        <f t="shared" si="3"/>
        <v>0</v>
      </c>
      <c r="O24" s="46">
        <f t="shared" si="4"/>
        <v>0</v>
      </c>
      <c r="P24" s="46">
        <f t="shared" si="5"/>
        <v>0</v>
      </c>
      <c r="Q24" s="47">
        <f t="shared" si="6"/>
        <v>0</v>
      </c>
    </row>
    <row r="25" spans="1:17" ht="15.75" x14ac:dyDescent="0.2">
      <c r="A25" s="36">
        <v>11</v>
      </c>
      <c r="B25" s="107"/>
      <c r="C25" s="92" t="s">
        <v>530</v>
      </c>
      <c r="D25" s="23" t="s">
        <v>72</v>
      </c>
      <c r="E25" s="64">
        <v>9</v>
      </c>
      <c r="F25" s="127">
        <v>9</v>
      </c>
      <c r="G25" s="65"/>
      <c r="H25" s="62"/>
      <c r="I25" s="46">
        <f t="shared" si="0"/>
        <v>0</v>
      </c>
      <c r="J25" s="62"/>
      <c r="K25" s="62"/>
      <c r="L25" s="47">
        <f t="shared" si="1"/>
        <v>0</v>
      </c>
      <c r="M25" s="48">
        <f t="shared" si="2"/>
        <v>0</v>
      </c>
      <c r="N25" s="46">
        <f t="shared" si="3"/>
        <v>0</v>
      </c>
      <c r="O25" s="46">
        <f t="shared" si="4"/>
        <v>0</v>
      </c>
      <c r="P25" s="46">
        <f t="shared" si="5"/>
        <v>0</v>
      </c>
      <c r="Q25" s="47">
        <f t="shared" si="6"/>
        <v>0</v>
      </c>
    </row>
    <row r="26" spans="1:17" ht="15.75" x14ac:dyDescent="0.2">
      <c r="A26" s="36">
        <v>12</v>
      </c>
      <c r="B26" s="107"/>
      <c r="C26" s="92" t="s">
        <v>531</v>
      </c>
      <c r="D26" s="23" t="s">
        <v>443</v>
      </c>
      <c r="E26" s="64">
        <v>1</v>
      </c>
      <c r="F26" s="127">
        <v>1</v>
      </c>
      <c r="G26" s="65"/>
      <c r="H26" s="62"/>
      <c r="I26" s="46">
        <f t="shared" si="0"/>
        <v>0</v>
      </c>
      <c r="J26" s="62"/>
      <c r="K26" s="62"/>
      <c r="L26" s="47">
        <f t="shared" si="1"/>
        <v>0</v>
      </c>
      <c r="M26" s="48">
        <f t="shared" si="2"/>
        <v>0</v>
      </c>
      <c r="N26" s="46">
        <f t="shared" si="3"/>
        <v>0</v>
      </c>
      <c r="O26" s="46">
        <f t="shared" si="4"/>
        <v>0</v>
      </c>
      <c r="P26" s="46">
        <f t="shared" si="5"/>
        <v>0</v>
      </c>
      <c r="Q26" s="47">
        <f t="shared" si="6"/>
        <v>0</v>
      </c>
    </row>
    <row r="27" spans="1:17" ht="15.75" x14ac:dyDescent="0.2">
      <c r="A27" s="36">
        <v>13</v>
      </c>
      <c r="B27" s="107"/>
      <c r="C27" s="92" t="s">
        <v>532</v>
      </c>
      <c r="D27" s="23" t="s">
        <v>443</v>
      </c>
      <c r="E27" s="64">
        <v>1</v>
      </c>
      <c r="F27" s="127">
        <v>1</v>
      </c>
      <c r="G27" s="65"/>
      <c r="H27" s="62"/>
      <c r="I27" s="46">
        <f t="shared" si="0"/>
        <v>0</v>
      </c>
      <c r="J27" s="62"/>
      <c r="K27" s="62"/>
      <c r="L27" s="47">
        <f t="shared" si="1"/>
        <v>0</v>
      </c>
      <c r="M27" s="48">
        <f t="shared" si="2"/>
        <v>0</v>
      </c>
      <c r="N27" s="46">
        <f t="shared" si="3"/>
        <v>0</v>
      </c>
      <c r="O27" s="46">
        <f t="shared" si="4"/>
        <v>0</v>
      </c>
      <c r="P27" s="46">
        <f t="shared" si="5"/>
        <v>0</v>
      </c>
      <c r="Q27" s="47">
        <f t="shared" si="6"/>
        <v>0</v>
      </c>
    </row>
    <row r="28" spans="1:17" ht="15.75" x14ac:dyDescent="0.2">
      <c r="A28" s="36">
        <v>14</v>
      </c>
      <c r="B28" s="107"/>
      <c r="C28" s="92" t="s">
        <v>533</v>
      </c>
      <c r="D28" s="23" t="s">
        <v>443</v>
      </c>
      <c r="E28" s="64">
        <v>1</v>
      </c>
      <c r="F28" s="127">
        <v>1</v>
      </c>
      <c r="G28" s="65"/>
      <c r="H28" s="62"/>
      <c r="I28" s="46">
        <f t="shared" si="0"/>
        <v>0</v>
      </c>
      <c r="J28" s="62"/>
      <c r="K28" s="62"/>
      <c r="L28" s="47">
        <f t="shared" si="1"/>
        <v>0</v>
      </c>
      <c r="M28" s="48">
        <f t="shared" si="2"/>
        <v>0</v>
      </c>
      <c r="N28" s="46">
        <f t="shared" si="3"/>
        <v>0</v>
      </c>
      <c r="O28" s="46">
        <f t="shared" si="4"/>
        <v>0</v>
      </c>
      <c r="P28" s="46">
        <f t="shared" si="5"/>
        <v>0</v>
      </c>
      <c r="Q28" s="47">
        <f t="shared" si="6"/>
        <v>0</v>
      </c>
    </row>
    <row r="29" spans="1:17" ht="15.75" x14ac:dyDescent="0.2">
      <c r="A29" s="36">
        <v>15</v>
      </c>
      <c r="B29" s="107"/>
      <c r="C29" s="92" t="s">
        <v>534</v>
      </c>
      <c r="D29" s="23" t="s">
        <v>443</v>
      </c>
      <c r="E29" s="64">
        <v>1</v>
      </c>
      <c r="F29" s="127">
        <v>1</v>
      </c>
      <c r="G29" s="65"/>
      <c r="H29" s="62"/>
      <c r="I29" s="46">
        <f t="shared" si="0"/>
        <v>0</v>
      </c>
      <c r="J29" s="62"/>
      <c r="K29" s="62"/>
      <c r="L29" s="47">
        <f t="shared" si="1"/>
        <v>0</v>
      </c>
      <c r="M29" s="48">
        <f t="shared" si="2"/>
        <v>0</v>
      </c>
      <c r="N29" s="46">
        <f t="shared" si="3"/>
        <v>0</v>
      </c>
      <c r="O29" s="46">
        <f t="shared" si="4"/>
        <v>0</v>
      </c>
      <c r="P29" s="46">
        <f t="shared" si="5"/>
        <v>0</v>
      </c>
      <c r="Q29" s="47">
        <f t="shared" si="6"/>
        <v>0</v>
      </c>
    </row>
    <row r="30" spans="1:17" ht="15.75" x14ac:dyDescent="0.2">
      <c r="A30" s="36">
        <v>16</v>
      </c>
      <c r="B30" s="107"/>
      <c r="C30" s="92" t="s">
        <v>535</v>
      </c>
      <c r="D30" s="23" t="s">
        <v>443</v>
      </c>
      <c r="E30" s="64">
        <v>1</v>
      </c>
      <c r="F30" s="127">
        <v>1</v>
      </c>
      <c r="G30" s="65"/>
      <c r="H30" s="62"/>
      <c r="I30" s="46">
        <f t="shared" si="0"/>
        <v>0</v>
      </c>
      <c r="J30" s="62"/>
      <c r="K30" s="62"/>
      <c r="L30" s="47">
        <f t="shared" si="1"/>
        <v>0</v>
      </c>
      <c r="M30" s="48">
        <f t="shared" si="2"/>
        <v>0</v>
      </c>
      <c r="N30" s="46">
        <f t="shared" si="3"/>
        <v>0</v>
      </c>
      <c r="O30" s="46">
        <f t="shared" si="4"/>
        <v>0</v>
      </c>
      <c r="P30" s="46">
        <f t="shared" si="5"/>
        <v>0</v>
      </c>
      <c r="Q30" s="47">
        <f t="shared" si="6"/>
        <v>0</v>
      </c>
    </row>
    <row r="31" spans="1:17" ht="15.75" x14ac:dyDescent="0.2">
      <c r="A31" s="36">
        <v>17</v>
      </c>
      <c r="B31" s="107"/>
      <c r="C31" s="92" t="s">
        <v>536</v>
      </c>
      <c r="D31" s="23" t="s">
        <v>443</v>
      </c>
      <c r="E31" s="64">
        <v>1</v>
      </c>
      <c r="F31" s="127">
        <v>1</v>
      </c>
      <c r="G31" s="65"/>
      <c r="H31" s="62"/>
      <c r="I31" s="46">
        <f t="shared" si="0"/>
        <v>0</v>
      </c>
      <c r="J31" s="62"/>
      <c r="K31" s="62"/>
      <c r="L31" s="47">
        <f t="shared" si="1"/>
        <v>0</v>
      </c>
      <c r="M31" s="48">
        <f t="shared" si="2"/>
        <v>0</v>
      </c>
      <c r="N31" s="46">
        <f t="shared" si="3"/>
        <v>0</v>
      </c>
      <c r="O31" s="46">
        <f t="shared" si="4"/>
        <v>0</v>
      </c>
      <c r="P31" s="46">
        <f t="shared" si="5"/>
        <v>0</v>
      </c>
      <c r="Q31" s="47">
        <f t="shared" si="6"/>
        <v>0</v>
      </c>
    </row>
    <row r="32" spans="1:17" ht="15.75" x14ac:dyDescent="0.2">
      <c r="A32" s="36">
        <v>18</v>
      </c>
      <c r="B32" s="107"/>
      <c r="C32" s="92" t="s">
        <v>537</v>
      </c>
      <c r="D32" s="23" t="s">
        <v>443</v>
      </c>
      <c r="E32" s="64">
        <v>2</v>
      </c>
      <c r="F32" s="127">
        <v>2</v>
      </c>
      <c r="G32" s="65"/>
      <c r="H32" s="62"/>
      <c r="I32" s="46">
        <f t="shared" si="0"/>
        <v>0</v>
      </c>
      <c r="J32" s="62"/>
      <c r="K32" s="62"/>
      <c r="L32" s="47">
        <f t="shared" si="1"/>
        <v>0</v>
      </c>
      <c r="M32" s="48">
        <f t="shared" si="2"/>
        <v>0</v>
      </c>
      <c r="N32" s="46">
        <f t="shared" si="3"/>
        <v>0</v>
      </c>
      <c r="O32" s="46">
        <f t="shared" si="4"/>
        <v>0</v>
      </c>
      <c r="P32" s="46">
        <f t="shared" si="5"/>
        <v>0</v>
      </c>
      <c r="Q32" s="47">
        <f t="shared" si="6"/>
        <v>0</v>
      </c>
    </row>
    <row r="33" spans="1:17" ht="15.75" x14ac:dyDescent="0.2">
      <c r="A33" s="36">
        <v>19</v>
      </c>
      <c r="B33" s="107"/>
      <c r="C33" s="92" t="s">
        <v>538</v>
      </c>
      <c r="D33" s="23" t="s">
        <v>443</v>
      </c>
      <c r="E33" s="64">
        <v>2</v>
      </c>
      <c r="F33" s="127">
        <v>2</v>
      </c>
      <c r="G33" s="65"/>
      <c r="H33" s="62"/>
      <c r="I33" s="46">
        <f t="shared" si="0"/>
        <v>0</v>
      </c>
      <c r="J33" s="62"/>
      <c r="K33" s="62"/>
      <c r="L33" s="47">
        <f t="shared" si="1"/>
        <v>0</v>
      </c>
      <c r="M33" s="48">
        <f t="shared" si="2"/>
        <v>0</v>
      </c>
      <c r="N33" s="46">
        <f t="shared" si="3"/>
        <v>0</v>
      </c>
      <c r="O33" s="46">
        <f t="shared" si="4"/>
        <v>0</v>
      </c>
      <c r="P33" s="46">
        <f t="shared" si="5"/>
        <v>0</v>
      </c>
      <c r="Q33" s="47">
        <f t="shared" si="6"/>
        <v>0</v>
      </c>
    </row>
    <row r="34" spans="1:17" ht="15.75" x14ac:dyDescent="0.2">
      <c r="A34" s="36">
        <v>20</v>
      </c>
      <c r="B34" s="107"/>
      <c r="C34" s="92" t="s">
        <v>539</v>
      </c>
      <c r="D34" s="23" t="s">
        <v>60</v>
      </c>
      <c r="E34" s="64">
        <v>1</v>
      </c>
      <c r="F34" s="127">
        <v>1</v>
      </c>
      <c r="G34" s="65"/>
      <c r="H34" s="62"/>
      <c r="I34" s="46">
        <f t="shared" si="0"/>
        <v>0</v>
      </c>
      <c r="J34" s="62"/>
      <c r="K34" s="62"/>
      <c r="L34" s="47">
        <f t="shared" si="1"/>
        <v>0</v>
      </c>
      <c r="M34" s="48">
        <f t="shared" si="2"/>
        <v>0</v>
      </c>
      <c r="N34" s="46">
        <f t="shared" si="3"/>
        <v>0</v>
      </c>
      <c r="O34" s="46">
        <f t="shared" si="4"/>
        <v>0</v>
      </c>
      <c r="P34" s="46">
        <f t="shared" si="5"/>
        <v>0</v>
      </c>
      <c r="Q34" s="47">
        <f t="shared" si="6"/>
        <v>0</v>
      </c>
    </row>
    <row r="35" spans="1:17" x14ac:dyDescent="0.2">
      <c r="A35" s="36"/>
      <c r="B35" s="95"/>
      <c r="C35" s="96" t="s">
        <v>540</v>
      </c>
      <c r="D35" s="23"/>
      <c r="E35" s="64"/>
      <c r="F35" s="124"/>
      <c r="G35" s="65"/>
      <c r="H35" s="62"/>
      <c r="I35" s="46">
        <f t="shared" si="0"/>
        <v>0</v>
      </c>
      <c r="J35" s="62"/>
      <c r="K35" s="62"/>
      <c r="L35" s="47">
        <f t="shared" si="1"/>
        <v>0</v>
      </c>
      <c r="M35" s="48">
        <f t="shared" si="2"/>
        <v>0</v>
      </c>
      <c r="N35" s="46">
        <f t="shared" si="3"/>
        <v>0</v>
      </c>
      <c r="O35" s="46">
        <f t="shared" si="4"/>
        <v>0</v>
      </c>
      <c r="P35" s="46">
        <f t="shared" si="5"/>
        <v>0</v>
      </c>
      <c r="Q35" s="47">
        <f t="shared" si="6"/>
        <v>0</v>
      </c>
    </row>
    <row r="36" spans="1:17" ht="15.75" x14ac:dyDescent="0.2">
      <c r="A36" s="36">
        <v>21</v>
      </c>
      <c r="B36" s="107"/>
      <c r="C36" s="92" t="s">
        <v>541</v>
      </c>
      <c r="D36" s="23" t="s">
        <v>146</v>
      </c>
      <c r="E36" s="64">
        <v>108</v>
      </c>
      <c r="F36" s="127">
        <v>108</v>
      </c>
      <c r="G36" s="65"/>
      <c r="H36" s="62"/>
      <c r="I36" s="46">
        <f t="shared" si="0"/>
        <v>0</v>
      </c>
      <c r="J36" s="62"/>
      <c r="K36" s="62"/>
      <c r="L36" s="47">
        <f t="shared" si="1"/>
        <v>0</v>
      </c>
      <c r="M36" s="48">
        <f t="shared" si="2"/>
        <v>0</v>
      </c>
      <c r="N36" s="46">
        <f t="shared" si="3"/>
        <v>0</v>
      </c>
      <c r="O36" s="46">
        <f t="shared" si="4"/>
        <v>0</v>
      </c>
      <c r="P36" s="46">
        <f t="shared" si="5"/>
        <v>0</v>
      </c>
      <c r="Q36" s="47">
        <f t="shared" si="6"/>
        <v>0</v>
      </c>
    </row>
    <row r="37" spans="1:17" ht="15.75" x14ac:dyDescent="0.2">
      <c r="A37" s="36">
        <v>22</v>
      </c>
      <c r="B37" s="107"/>
      <c r="C37" s="92" t="s">
        <v>542</v>
      </c>
      <c r="D37" s="23" t="s">
        <v>443</v>
      </c>
      <c r="E37" s="64">
        <v>44</v>
      </c>
      <c r="F37" s="127">
        <v>44</v>
      </c>
      <c r="G37" s="65"/>
      <c r="H37" s="62"/>
      <c r="I37" s="46">
        <f t="shared" si="0"/>
        <v>0</v>
      </c>
      <c r="J37" s="62"/>
      <c r="K37" s="62"/>
      <c r="L37" s="47">
        <f t="shared" si="1"/>
        <v>0</v>
      </c>
      <c r="M37" s="48">
        <f t="shared" si="2"/>
        <v>0</v>
      </c>
      <c r="N37" s="46">
        <f t="shared" si="3"/>
        <v>0</v>
      </c>
      <c r="O37" s="46">
        <f t="shared" si="4"/>
        <v>0</v>
      </c>
      <c r="P37" s="46">
        <f t="shared" si="5"/>
        <v>0</v>
      </c>
      <c r="Q37" s="47">
        <f t="shared" si="6"/>
        <v>0</v>
      </c>
    </row>
    <row r="38" spans="1:17" ht="15.75" x14ac:dyDescent="0.2">
      <c r="A38" s="36">
        <v>23</v>
      </c>
      <c r="B38" s="107"/>
      <c r="C38" s="92" t="s">
        <v>543</v>
      </c>
      <c r="D38" s="23" t="s">
        <v>72</v>
      </c>
      <c r="E38" s="64">
        <v>33</v>
      </c>
      <c r="F38" s="127">
        <v>33</v>
      </c>
      <c r="G38" s="65"/>
      <c r="H38" s="62"/>
      <c r="I38" s="46">
        <f t="shared" si="0"/>
        <v>0</v>
      </c>
      <c r="J38" s="62"/>
      <c r="K38" s="62"/>
      <c r="L38" s="47">
        <f t="shared" si="1"/>
        <v>0</v>
      </c>
      <c r="M38" s="48">
        <f t="shared" si="2"/>
        <v>0</v>
      </c>
      <c r="N38" s="46">
        <f t="shared" si="3"/>
        <v>0</v>
      </c>
      <c r="O38" s="46">
        <f t="shared" si="4"/>
        <v>0</v>
      </c>
      <c r="P38" s="46">
        <f t="shared" si="5"/>
        <v>0</v>
      </c>
      <c r="Q38" s="47">
        <f t="shared" si="6"/>
        <v>0</v>
      </c>
    </row>
    <row r="39" spans="1:17" ht="15.75" x14ac:dyDescent="0.2">
      <c r="A39" s="36">
        <v>24</v>
      </c>
      <c r="B39" s="107"/>
      <c r="C39" s="92" t="s">
        <v>544</v>
      </c>
      <c r="D39" s="23" t="s">
        <v>443</v>
      </c>
      <c r="E39" s="64">
        <v>11</v>
      </c>
      <c r="F39" s="127">
        <v>11</v>
      </c>
      <c r="G39" s="65"/>
      <c r="H39" s="62"/>
      <c r="I39" s="46">
        <f t="shared" si="0"/>
        <v>0</v>
      </c>
      <c r="J39" s="62"/>
      <c r="K39" s="62"/>
      <c r="L39" s="47">
        <f t="shared" si="1"/>
        <v>0</v>
      </c>
      <c r="M39" s="48">
        <f t="shared" si="2"/>
        <v>0</v>
      </c>
      <c r="N39" s="46">
        <f t="shared" si="3"/>
        <v>0</v>
      </c>
      <c r="O39" s="46">
        <f t="shared" si="4"/>
        <v>0</v>
      </c>
      <c r="P39" s="46">
        <f t="shared" si="5"/>
        <v>0</v>
      </c>
      <c r="Q39" s="47">
        <f t="shared" si="6"/>
        <v>0</v>
      </c>
    </row>
    <row r="40" spans="1:17" ht="15.75" x14ac:dyDescent="0.2">
      <c r="A40" s="36">
        <v>25</v>
      </c>
      <c r="B40" s="107"/>
      <c r="C40" s="92" t="s">
        <v>545</v>
      </c>
      <c r="D40" s="23" t="s">
        <v>443</v>
      </c>
      <c r="E40" s="64">
        <v>11</v>
      </c>
      <c r="F40" s="127">
        <v>11</v>
      </c>
      <c r="G40" s="65"/>
      <c r="H40" s="62"/>
      <c r="I40" s="46">
        <f t="shared" si="0"/>
        <v>0</v>
      </c>
      <c r="J40" s="62"/>
      <c r="K40" s="62"/>
      <c r="L40" s="47">
        <f t="shared" si="1"/>
        <v>0</v>
      </c>
      <c r="M40" s="48">
        <f t="shared" si="2"/>
        <v>0</v>
      </c>
      <c r="N40" s="46">
        <f t="shared" si="3"/>
        <v>0</v>
      </c>
      <c r="O40" s="46">
        <f t="shared" si="4"/>
        <v>0</v>
      </c>
      <c r="P40" s="46">
        <f t="shared" si="5"/>
        <v>0</v>
      </c>
      <c r="Q40" s="47">
        <f t="shared" si="6"/>
        <v>0</v>
      </c>
    </row>
    <row r="41" spans="1:17" ht="15.75" x14ac:dyDescent="0.2">
      <c r="A41" s="36">
        <v>26</v>
      </c>
      <c r="B41" s="107"/>
      <c r="C41" s="92" t="s">
        <v>546</v>
      </c>
      <c r="D41" s="23" t="s">
        <v>443</v>
      </c>
      <c r="E41" s="64">
        <v>6</v>
      </c>
      <c r="F41" s="127">
        <v>6</v>
      </c>
      <c r="G41" s="65"/>
      <c r="H41" s="62"/>
      <c r="I41" s="46">
        <f t="shared" si="0"/>
        <v>0</v>
      </c>
      <c r="J41" s="62"/>
      <c r="K41" s="62"/>
      <c r="L41" s="47">
        <f t="shared" si="1"/>
        <v>0</v>
      </c>
      <c r="M41" s="48">
        <f t="shared" si="2"/>
        <v>0</v>
      </c>
      <c r="N41" s="46">
        <f t="shared" si="3"/>
        <v>0</v>
      </c>
      <c r="O41" s="46">
        <f t="shared" si="4"/>
        <v>0</v>
      </c>
      <c r="P41" s="46">
        <f t="shared" si="5"/>
        <v>0</v>
      </c>
      <c r="Q41" s="47">
        <f t="shared" si="6"/>
        <v>0</v>
      </c>
    </row>
    <row r="42" spans="1:17" ht="15.75" x14ac:dyDescent="0.2">
      <c r="A42" s="36">
        <v>27</v>
      </c>
      <c r="B42" s="107"/>
      <c r="C42" s="92" t="s">
        <v>547</v>
      </c>
      <c r="D42" s="23" t="s">
        <v>72</v>
      </c>
      <c r="E42" s="64">
        <v>17</v>
      </c>
      <c r="F42" s="127">
        <v>17</v>
      </c>
      <c r="G42" s="65"/>
      <c r="H42" s="62"/>
      <c r="I42" s="46">
        <f t="shared" si="0"/>
        <v>0</v>
      </c>
      <c r="J42" s="62"/>
      <c r="K42" s="62"/>
      <c r="L42" s="47">
        <f t="shared" si="1"/>
        <v>0</v>
      </c>
      <c r="M42" s="48">
        <f t="shared" si="2"/>
        <v>0</v>
      </c>
      <c r="N42" s="46">
        <f t="shared" si="3"/>
        <v>0</v>
      </c>
      <c r="O42" s="46">
        <f t="shared" si="4"/>
        <v>0</v>
      </c>
      <c r="P42" s="46">
        <f t="shared" si="5"/>
        <v>0</v>
      </c>
      <c r="Q42" s="47">
        <f t="shared" si="6"/>
        <v>0</v>
      </c>
    </row>
    <row r="43" spans="1:17" ht="22.5" x14ac:dyDescent="0.2">
      <c r="A43" s="36">
        <v>28</v>
      </c>
      <c r="B43" s="107"/>
      <c r="C43" s="92" t="s">
        <v>548</v>
      </c>
      <c r="D43" s="23" t="s">
        <v>146</v>
      </c>
      <c r="E43" s="64">
        <v>103</v>
      </c>
      <c r="F43" s="127">
        <v>103</v>
      </c>
      <c r="G43" s="65"/>
      <c r="H43" s="62"/>
      <c r="I43" s="46">
        <f t="shared" si="0"/>
        <v>0</v>
      </c>
      <c r="J43" s="62"/>
      <c r="K43" s="62"/>
      <c r="L43" s="47">
        <f t="shared" si="1"/>
        <v>0</v>
      </c>
      <c r="M43" s="48">
        <f t="shared" si="2"/>
        <v>0</v>
      </c>
      <c r="N43" s="46">
        <f t="shared" si="3"/>
        <v>0</v>
      </c>
      <c r="O43" s="46">
        <f t="shared" si="4"/>
        <v>0</v>
      </c>
      <c r="P43" s="46">
        <f t="shared" si="5"/>
        <v>0</v>
      </c>
      <c r="Q43" s="47">
        <f t="shared" si="6"/>
        <v>0</v>
      </c>
    </row>
    <row r="44" spans="1:17" ht="15.75" x14ac:dyDescent="0.2">
      <c r="A44" s="36">
        <v>29</v>
      </c>
      <c r="B44" s="107"/>
      <c r="C44" s="92" t="s">
        <v>549</v>
      </c>
      <c r="D44" s="23" t="s">
        <v>72</v>
      </c>
      <c r="E44" s="64">
        <v>1</v>
      </c>
      <c r="F44" s="127">
        <v>1</v>
      </c>
      <c r="G44" s="65"/>
      <c r="H44" s="62"/>
      <c r="I44" s="46">
        <f t="shared" si="0"/>
        <v>0</v>
      </c>
      <c r="J44" s="62"/>
      <c r="K44" s="62"/>
      <c r="L44" s="47">
        <f t="shared" si="1"/>
        <v>0</v>
      </c>
      <c r="M44" s="48">
        <f t="shared" si="2"/>
        <v>0</v>
      </c>
      <c r="N44" s="46">
        <f t="shared" si="3"/>
        <v>0</v>
      </c>
      <c r="O44" s="46">
        <f t="shared" si="4"/>
        <v>0</v>
      </c>
      <c r="P44" s="46">
        <f t="shared" si="5"/>
        <v>0</v>
      </c>
      <c r="Q44" s="47">
        <f t="shared" si="6"/>
        <v>0</v>
      </c>
    </row>
    <row r="45" spans="1:17" ht="15.75" x14ac:dyDescent="0.2">
      <c r="A45" s="36">
        <v>30</v>
      </c>
      <c r="B45" s="107"/>
      <c r="C45" s="92" t="s">
        <v>539</v>
      </c>
      <c r="D45" s="23" t="s">
        <v>60</v>
      </c>
      <c r="E45" s="64">
        <v>1</v>
      </c>
      <c r="F45" s="127">
        <v>1</v>
      </c>
      <c r="G45" s="65"/>
      <c r="H45" s="62"/>
      <c r="I45" s="46">
        <f t="shared" si="0"/>
        <v>0</v>
      </c>
      <c r="J45" s="62"/>
      <c r="K45" s="62"/>
      <c r="L45" s="47">
        <f t="shared" si="1"/>
        <v>0</v>
      </c>
      <c r="M45" s="48">
        <f t="shared" si="2"/>
        <v>0</v>
      </c>
      <c r="N45" s="46">
        <f t="shared" si="3"/>
        <v>0</v>
      </c>
      <c r="O45" s="46">
        <f t="shared" si="4"/>
        <v>0</v>
      </c>
      <c r="P45" s="46">
        <f t="shared" si="5"/>
        <v>0</v>
      </c>
      <c r="Q45" s="47">
        <f t="shared" si="6"/>
        <v>0</v>
      </c>
    </row>
    <row r="46" spans="1:17" x14ac:dyDescent="0.2">
      <c r="A46" s="36"/>
      <c r="B46" s="107"/>
      <c r="C46" s="96" t="s">
        <v>550</v>
      </c>
      <c r="D46" s="23"/>
      <c r="E46" s="64"/>
      <c r="F46" s="124"/>
      <c r="G46" s="65"/>
      <c r="H46" s="62"/>
      <c r="I46" s="46">
        <f t="shared" si="0"/>
        <v>0</v>
      </c>
      <c r="J46" s="62"/>
      <c r="K46" s="62"/>
      <c r="L46" s="47">
        <f t="shared" si="1"/>
        <v>0</v>
      </c>
      <c r="M46" s="48">
        <f t="shared" si="2"/>
        <v>0</v>
      </c>
      <c r="N46" s="46">
        <f t="shared" si="3"/>
        <v>0</v>
      </c>
      <c r="O46" s="46">
        <f t="shared" si="4"/>
        <v>0</v>
      </c>
      <c r="P46" s="46">
        <f t="shared" si="5"/>
        <v>0</v>
      </c>
      <c r="Q46" s="47">
        <f t="shared" si="6"/>
        <v>0</v>
      </c>
    </row>
    <row r="47" spans="1:17" ht="22.5" x14ac:dyDescent="0.2">
      <c r="A47" s="36">
        <v>32</v>
      </c>
      <c r="B47" s="107"/>
      <c r="C47" s="92" t="s">
        <v>551</v>
      </c>
      <c r="D47" s="23" t="s">
        <v>60</v>
      </c>
      <c r="E47" s="64">
        <v>1</v>
      </c>
      <c r="F47" s="124"/>
      <c r="G47" s="65"/>
      <c r="H47" s="62"/>
      <c r="I47" s="46">
        <f t="shared" si="0"/>
        <v>0</v>
      </c>
      <c r="J47" s="62"/>
      <c r="K47" s="62"/>
      <c r="L47" s="47">
        <f t="shared" si="1"/>
        <v>0</v>
      </c>
      <c r="M47" s="48">
        <f t="shared" si="2"/>
        <v>0</v>
      </c>
      <c r="N47" s="46">
        <f t="shared" si="3"/>
        <v>0</v>
      </c>
      <c r="O47" s="46">
        <f t="shared" si="4"/>
        <v>0</v>
      </c>
      <c r="P47" s="46">
        <f t="shared" si="5"/>
        <v>0</v>
      </c>
      <c r="Q47" s="47">
        <f t="shared" si="6"/>
        <v>0</v>
      </c>
    </row>
    <row r="48" spans="1:17" x14ac:dyDescent="0.2">
      <c r="A48" s="36">
        <v>33</v>
      </c>
      <c r="B48" s="107"/>
      <c r="C48" s="92" t="s">
        <v>552</v>
      </c>
      <c r="D48" s="23" t="s">
        <v>146</v>
      </c>
      <c r="E48" s="64">
        <v>15</v>
      </c>
      <c r="F48" s="124"/>
      <c r="G48" s="65"/>
      <c r="H48" s="62"/>
      <c r="I48" s="46">
        <f t="shared" si="0"/>
        <v>0</v>
      </c>
      <c r="J48" s="62"/>
      <c r="K48" s="62"/>
      <c r="L48" s="47">
        <f t="shared" si="1"/>
        <v>0</v>
      </c>
      <c r="M48" s="48">
        <f t="shared" si="2"/>
        <v>0</v>
      </c>
      <c r="N48" s="46">
        <f t="shared" si="3"/>
        <v>0</v>
      </c>
      <c r="O48" s="46">
        <f t="shared" si="4"/>
        <v>0</v>
      </c>
      <c r="P48" s="46">
        <f t="shared" si="5"/>
        <v>0</v>
      </c>
      <c r="Q48" s="47">
        <f t="shared" si="6"/>
        <v>0</v>
      </c>
    </row>
    <row r="49" spans="1:17" x14ac:dyDescent="0.2">
      <c r="A49" s="36">
        <v>34</v>
      </c>
      <c r="B49" s="107"/>
      <c r="C49" s="92" t="s">
        <v>553</v>
      </c>
      <c r="D49" s="23" t="s">
        <v>72</v>
      </c>
      <c r="E49" s="64">
        <v>1</v>
      </c>
      <c r="F49" s="124"/>
      <c r="G49" s="65"/>
      <c r="H49" s="62"/>
      <c r="I49" s="46">
        <f t="shared" si="0"/>
        <v>0</v>
      </c>
      <c r="J49" s="62"/>
      <c r="K49" s="62"/>
      <c r="L49" s="47">
        <f t="shared" si="1"/>
        <v>0</v>
      </c>
      <c r="M49" s="48">
        <f t="shared" si="2"/>
        <v>0</v>
      </c>
      <c r="N49" s="46">
        <f t="shared" si="3"/>
        <v>0</v>
      </c>
      <c r="O49" s="46">
        <f t="shared" si="4"/>
        <v>0</v>
      </c>
      <c r="P49" s="46">
        <f t="shared" si="5"/>
        <v>0</v>
      </c>
      <c r="Q49" s="47">
        <f t="shared" si="6"/>
        <v>0</v>
      </c>
    </row>
    <row r="50" spans="1:17" x14ac:dyDescent="0.2">
      <c r="A50" s="36"/>
      <c r="B50" s="107"/>
      <c r="C50" s="96" t="s">
        <v>554</v>
      </c>
      <c r="D50" s="23"/>
      <c r="E50" s="64"/>
      <c r="F50" s="124"/>
      <c r="G50" s="65"/>
      <c r="H50" s="62"/>
      <c r="I50" s="46">
        <f t="shared" si="0"/>
        <v>0</v>
      </c>
      <c r="J50" s="62"/>
      <c r="K50" s="62"/>
      <c r="L50" s="47">
        <f t="shared" si="1"/>
        <v>0</v>
      </c>
      <c r="M50" s="48">
        <f t="shared" si="2"/>
        <v>0</v>
      </c>
      <c r="N50" s="46">
        <f t="shared" si="3"/>
        <v>0</v>
      </c>
      <c r="O50" s="46">
        <f t="shared" si="4"/>
        <v>0</v>
      </c>
      <c r="P50" s="46">
        <f t="shared" si="5"/>
        <v>0</v>
      </c>
      <c r="Q50" s="47">
        <f t="shared" si="6"/>
        <v>0</v>
      </c>
    </row>
    <row r="51" spans="1:17" x14ac:dyDescent="0.2">
      <c r="A51" s="36">
        <v>35</v>
      </c>
      <c r="B51" s="107"/>
      <c r="C51" s="92" t="s">
        <v>555</v>
      </c>
      <c r="D51" s="23" t="s">
        <v>60</v>
      </c>
      <c r="E51" s="64">
        <v>1</v>
      </c>
      <c r="F51" s="124"/>
      <c r="G51" s="65"/>
      <c r="H51" s="62"/>
      <c r="I51" s="46">
        <f t="shared" si="0"/>
        <v>0</v>
      </c>
      <c r="J51" s="62"/>
      <c r="K51" s="62"/>
      <c r="L51" s="47">
        <f t="shared" si="1"/>
        <v>0</v>
      </c>
      <c r="M51" s="48">
        <f t="shared" si="2"/>
        <v>0</v>
      </c>
      <c r="N51" s="46">
        <f t="shared" si="3"/>
        <v>0</v>
      </c>
      <c r="O51" s="46">
        <f t="shared" si="4"/>
        <v>0</v>
      </c>
      <c r="P51" s="46">
        <f t="shared" si="5"/>
        <v>0</v>
      </c>
      <c r="Q51" s="47">
        <f t="shared" si="6"/>
        <v>0</v>
      </c>
    </row>
    <row r="52" spans="1:17" x14ac:dyDescent="0.2">
      <c r="A52" s="36">
        <v>36</v>
      </c>
      <c r="B52" s="107"/>
      <c r="C52" s="92" t="s">
        <v>556</v>
      </c>
      <c r="D52" s="23" t="s">
        <v>60</v>
      </c>
      <c r="E52" s="64">
        <v>1</v>
      </c>
      <c r="F52" s="124"/>
      <c r="G52" s="65"/>
      <c r="H52" s="62"/>
      <c r="I52" s="46">
        <f t="shared" si="0"/>
        <v>0</v>
      </c>
      <c r="J52" s="62"/>
      <c r="K52" s="62"/>
      <c r="L52" s="47">
        <f t="shared" si="1"/>
        <v>0</v>
      </c>
      <c r="M52" s="48">
        <f t="shared" si="2"/>
        <v>0</v>
      </c>
      <c r="N52" s="46">
        <f t="shared" si="3"/>
        <v>0</v>
      </c>
      <c r="O52" s="46">
        <f t="shared" si="4"/>
        <v>0</v>
      </c>
      <c r="P52" s="46">
        <f t="shared" si="5"/>
        <v>0</v>
      </c>
      <c r="Q52" s="47">
        <f t="shared" si="6"/>
        <v>0</v>
      </c>
    </row>
    <row r="53" spans="1:17" x14ac:dyDescent="0.2">
      <c r="A53" s="36">
        <v>36.1</v>
      </c>
      <c r="B53" s="107"/>
      <c r="C53" s="92" t="s">
        <v>557</v>
      </c>
      <c r="D53" s="23" t="s">
        <v>60</v>
      </c>
      <c r="E53" s="64">
        <v>1</v>
      </c>
      <c r="F53" s="124"/>
      <c r="G53" s="65"/>
      <c r="H53" s="62"/>
      <c r="I53" s="46">
        <f t="shared" si="0"/>
        <v>0</v>
      </c>
      <c r="J53" s="62"/>
      <c r="K53" s="62"/>
      <c r="L53" s="47">
        <f t="shared" si="1"/>
        <v>0</v>
      </c>
      <c r="M53" s="48">
        <f t="shared" si="2"/>
        <v>0</v>
      </c>
      <c r="N53" s="46">
        <f t="shared" si="3"/>
        <v>0</v>
      </c>
      <c r="O53" s="46">
        <f t="shared" si="4"/>
        <v>0</v>
      </c>
      <c r="P53" s="46">
        <f t="shared" si="5"/>
        <v>0</v>
      </c>
      <c r="Q53" s="47">
        <f t="shared" si="6"/>
        <v>0</v>
      </c>
    </row>
    <row r="54" spans="1:17" x14ac:dyDescent="0.2">
      <c r="A54" s="36">
        <v>37</v>
      </c>
      <c r="B54" s="107"/>
      <c r="C54" s="92" t="s">
        <v>539</v>
      </c>
      <c r="D54" s="23" t="s">
        <v>60</v>
      </c>
      <c r="E54" s="64">
        <v>1</v>
      </c>
      <c r="F54" s="124"/>
      <c r="G54" s="65"/>
      <c r="H54" s="62"/>
      <c r="I54" s="46">
        <f t="shared" si="0"/>
        <v>0</v>
      </c>
      <c r="J54" s="62"/>
      <c r="K54" s="62"/>
      <c r="L54" s="47">
        <f t="shared" si="1"/>
        <v>0</v>
      </c>
      <c r="M54" s="48">
        <f t="shared" si="2"/>
        <v>0</v>
      </c>
      <c r="N54" s="46">
        <f t="shared" si="3"/>
        <v>0</v>
      </c>
      <c r="O54" s="46">
        <f t="shared" si="4"/>
        <v>0</v>
      </c>
      <c r="P54" s="46">
        <f t="shared" si="5"/>
        <v>0</v>
      </c>
      <c r="Q54" s="47">
        <f t="shared" si="6"/>
        <v>0</v>
      </c>
    </row>
    <row r="55" spans="1:17" x14ac:dyDescent="0.2">
      <c r="A55" s="36"/>
      <c r="B55" s="107"/>
      <c r="C55" s="96" t="s">
        <v>588</v>
      </c>
      <c r="D55" s="23"/>
      <c r="E55" s="64"/>
      <c r="F55" s="124"/>
      <c r="G55" s="65"/>
      <c r="H55" s="62"/>
      <c r="I55" s="46"/>
      <c r="J55" s="62"/>
      <c r="K55" s="62"/>
      <c r="L55" s="47"/>
      <c r="M55" s="48"/>
      <c r="N55" s="46"/>
      <c r="O55" s="46"/>
      <c r="P55" s="46"/>
      <c r="Q55" s="47"/>
    </row>
    <row r="56" spans="1:17" x14ac:dyDescent="0.2">
      <c r="A56" s="36"/>
      <c r="B56" s="107"/>
      <c r="C56" s="96" t="s">
        <v>589</v>
      </c>
      <c r="D56" s="23"/>
      <c r="E56" s="64"/>
      <c r="F56" s="124"/>
      <c r="G56" s="65"/>
      <c r="H56" s="62"/>
      <c r="I56" s="46"/>
      <c r="J56" s="62"/>
      <c r="K56" s="62"/>
      <c r="L56" s="47"/>
      <c r="M56" s="48"/>
      <c r="N56" s="46"/>
      <c r="O56" s="46"/>
      <c r="P56" s="46"/>
      <c r="Q56" s="47"/>
    </row>
    <row r="57" spans="1:17" x14ac:dyDescent="0.2">
      <c r="A57" s="36"/>
      <c r="B57" s="107"/>
      <c r="C57" s="96" t="s">
        <v>590</v>
      </c>
      <c r="D57" s="23"/>
      <c r="E57" s="64"/>
      <c r="F57" s="124"/>
      <c r="G57" s="65"/>
      <c r="H57" s="62"/>
      <c r="I57" s="46"/>
      <c r="J57" s="62"/>
      <c r="K57" s="62"/>
      <c r="L57" s="47"/>
      <c r="M57" s="48"/>
      <c r="N57" s="46"/>
      <c r="O57" s="46"/>
      <c r="P57" s="46"/>
      <c r="Q57" s="47"/>
    </row>
    <row r="58" spans="1:17" ht="16.5" customHeight="1" x14ac:dyDescent="0.2">
      <c r="A58" s="36">
        <v>38</v>
      </c>
      <c r="B58" s="107"/>
      <c r="C58" s="92" t="s">
        <v>591</v>
      </c>
      <c r="D58" s="23" t="s">
        <v>72</v>
      </c>
      <c r="E58" s="64">
        <v>1</v>
      </c>
      <c r="F58" s="124"/>
      <c r="G58" s="65"/>
      <c r="H58" s="62"/>
      <c r="I58" s="46"/>
      <c r="J58" s="62"/>
      <c r="K58" s="62"/>
      <c r="L58" s="47"/>
      <c r="M58" s="48"/>
      <c r="N58" s="46"/>
      <c r="O58" s="46"/>
      <c r="P58" s="46"/>
      <c r="Q58" s="47"/>
    </row>
    <row r="59" spans="1:17" x14ac:dyDescent="0.2">
      <c r="A59" s="36">
        <v>39</v>
      </c>
      <c r="B59" s="107"/>
      <c r="C59" s="92" t="s">
        <v>592</v>
      </c>
      <c r="D59" s="23" t="s">
        <v>146</v>
      </c>
      <c r="E59" s="64">
        <v>2</v>
      </c>
      <c r="F59" s="124"/>
      <c r="G59" s="65"/>
      <c r="H59" s="62"/>
      <c r="I59" s="46"/>
      <c r="J59" s="62"/>
      <c r="K59" s="62"/>
      <c r="L59" s="47"/>
      <c r="M59" s="48"/>
      <c r="N59" s="46"/>
      <c r="O59" s="46"/>
      <c r="P59" s="46"/>
      <c r="Q59" s="47"/>
    </row>
    <row r="60" spans="1:17" x14ac:dyDescent="0.2">
      <c r="A60" s="36">
        <v>40</v>
      </c>
      <c r="B60" s="107"/>
      <c r="C60" s="92" t="s">
        <v>593</v>
      </c>
      <c r="D60" s="23" t="s">
        <v>72</v>
      </c>
      <c r="E60" s="64">
        <v>1</v>
      </c>
      <c r="F60" s="124"/>
      <c r="G60" s="65"/>
      <c r="H60" s="62"/>
      <c r="I60" s="46"/>
      <c r="J60" s="62"/>
      <c r="K60" s="62"/>
      <c r="L60" s="47"/>
      <c r="M60" s="48"/>
      <c r="N60" s="46"/>
      <c r="O60" s="46"/>
      <c r="P60" s="46"/>
      <c r="Q60" s="47"/>
    </row>
    <row r="61" spans="1:17" x14ac:dyDescent="0.2">
      <c r="A61" s="36">
        <v>41</v>
      </c>
      <c r="B61" s="107"/>
      <c r="C61" s="92" t="s">
        <v>594</v>
      </c>
      <c r="D61" s="23" t="s">
        <v>72</v>
      </c>
      <c r="E61" s="64">
        <v>1</v>
      </c>
      <c r="F61" s="124"/>
      <c r="G61" s="65"/>
      <c r="H61" s="62"/>
      <c r="I61" s="46"/>
      <c r="J61" s="62"/>
      <c r="K61" s="62"/>
      <c r="L61" s="47"/>
      <c r="M61" s="48"/>
      <c r="N61" s="46"/>
      <c r="O61" s="46"/>
      <c r="P61" s="46"/>
      <c r="Q61" s="47"/>
    </row>
    <row r="62" spans="1:17" x14ac:dyDescent="0.2">
      <c r="A62" s="36">
        <v>42</v>
      </c>
      <c r="B62" s="107"/>
      <c r="C62" s="92" t="s">
        <v>595</v>
      </c>
      <c r="D62" s="23" t="s">
        <v>72</v>
      </c>
      <c r="E62" s="64">
        <v>1</v>
      </c>
      <c r="F62" s="124"/>
      <c r="G62" s="65"/>
      <c r="H62" s="62"/>
      <c r="I62" s="46"/>
      <c r="J62" s="62"/>
      <c r="K62" s="62"/>
      <c r="L62" s="47"/>
      <c r="M62" s="48"/>
      <c r="N62" s="46"/>
      <c r="O62" s="46"/>
      <c r="P62" s="46"/>
      <c r="Q62" s="47"/>
    </row>
    <row r="63" spans="1:17" ht="25.5" x14ac:dyDescent="0.2">
      <c r="A63" s="36">
        <v>43</v>
      </c>
      <c r="B63" s="107"/>
      <c r="C63" s="92" t="s">
        <v>596</v>
      </c>
      <c r="D63" s="23" t="s">
        <v>72</v>
      </c>
      <c r="E63" s="64">
        <v>1</v>
      </c>
      <c r="F63" s="124"/>
      <c r="G63" s="65"/>
      <c r="H63" s="62"/>
      <c r="I63" s="46"/>
      <c r="J63" s="62"/>
      <c r="K63" s="62"/>
      <c r="L63" s="47"/>
      <c r="M63" s="48"/>
      <c r="N63" s="46"/>
      <c r="O63" s="46"/>
      <c r="P63" s="46"/>
      <c r="Q63" s="47"/>
    </row>
    <row r="64" spans="1:17" x14ac:dyDescent="0.2">
      <c r="A64" s="36">
        <v>44</v>
      </c>
      <c r="B64" s="107"/>
      <c r="C64" s="92" t="s">
        <v>597</v>
      </c>
      <c r="D64" s="23" t="s">
        <v>443</v>
      </c>
      <c r="E64" s="64">
        <v>1</v>
      </c>
      <c r="F64" s="124"/>
      <c r="G64" s="65"/>
      <c r="H64" s="62"/>
      <c r="I64" s="46"/>
      <c r="J64" s="62"/>
      <c r="K64" s="62"/>
      <c r="L64" s="47"/>
      <c r="M64" s="48"/>
      <c r="N64" s="46"/>
      <c r="O64" s="46"/>
      <c r="P64" s="46"/>
      <c r="Q64" s="47"/>
    </row>
    <row r="65" spans="1:17" x14ac:dyDescent="0.2">
      <c r="A65" s="36"/>
      <c r="B65" s="107"/>
      <c r="C65" s="96" t="s">
        <v>598</v>
      </c>
      <c r="D65" s="23"/>
      <c r="E65" s="64"/>
      <c r="F65" s="124"/>
      <c r="G65" s="65"/>
      <c r="H65" s="62"/>
      <c r="I65" s="46"/>
      <c r="J65" s="62"/>
      <c r="K65" s="62"/>
      <c r="L65" s="47"/>
      <c r="M65" s="48"/>
      <c r="N65" s="46"/>
      <c r="O65" s="46"/>
      <c r="P65" s="46"/>
      <c r="Q65" s="47"/>
    </row>
    <row r="66" spans="1:17" x14ac:dyDescent="0.2">
      <c r="A66" s="36">
        <v>45</v>
      </c>
      <c r="B66" s="107"/>
      <c r="C66" s="92" t="s">
        <v>599</v>
      </c>
      <c r="D66" s="23" t="s">
        <v>72</v>
      </c>
      <c r="E66" s="64">
        <v>1</v>
      </c>
      <c r="F66" s="124"/>
      <c r="G66" s="65"/>
      <c r="H66" s="62"/>
      <c r="I66" s="46"/>
      <c r="J66" s="62"/>
      <c r="K66" s="62"/>
      <c r="L66" s="47"/>
      <c r="M66" s="48"/>
      <c r="N66" s="46"/>
      <c r="O66" s="46"/>
      <c r="P66" s="46"/>
      <c r="Q66" s="47"/>
    </row>
    <row r="67" spans="1:17" x14ac:dyDescent="0.2">
      <c r="A67" s="36">
        <v>46</v>
      </c>
      <c r="B67" s="107"/>
      <c r="C67" s="92" t="s">
        <v>600</v>
      </c>
      <c r="D67" s="23" t="s">
        <v>146</v>
      </c>
      <c r="E67" s="64">
        <v>2</v>
      </c>
      <c r="F67" s="124"/>
      <c r="G67" s="65"/>
      <c r="H67" s="62"/>
      <c r="I67" s="46"/>
      <c r="J67" s="62"/>
      <c r="K67" s="62"/>
      <c r="L67" s="47"/>
      <c r="M67" s="48"/>
      <c r="N67" s="46"/>
      <c r="O67" s="46"/>
      <c r="P67" s="46"/>
      <c r="Q67" s="47"/>
    </row>
    <row r="68" spans="1:17" x14ac:dyDescent="0.2">
      <c r="A68" s="36">
        <v>47</v>
      </c>
      <c r="B68" s="107"/>
      <c r="C68" s="92" t="s">
        <v>601</v>
      </c>
      <c r="D68" s="23" t="s">
        <v>146</v>
      </c>
      <c r="E68" s="64">
        <v>2</v>
      </c>
      <c r="F68" s="124"/>
      <c r="G68" s="65"/>
      <c r="H68" s="62"/>
      <c r="I68" s="46"/>
      <c r="J68" s="62"/>
      <c r="K68" s="62"/>
      <c r="L68" s="47"/>
      <c r="M68" s="48"/>
      <c r="N68" s="46"/>
      <c r="O68" s="46"/>
      <c r="P68" s="46"/>
      <c r="Q68" s="47"/>
    </row>
    <row r="69" spans="1:17" x14ac:dyDescent="0.2">
      <c r="A69" s="36">
        <v>48</v>
      </c>
      <c r="B69" s="107"/>
      <c r="C69" s="92" t="s">
        <v>602</v>
      </c>
      <c r="D69" s="23" t="s">
        <v>603</v>
      </c>
      <c r="E69" s="64">
        <v>37</v>
      </c>
      <c r="F69" s="124"/>
      <c r="G69" s="65"/>
      <c r="H69" s="62"/>
      <c r="I69" s="46"/>
      <c r="J69" s="62"/>
      <c r="K69" s="62"/>
      <c r="L69" s="47"/>
      <c r="M69" s="48"/>
      <c r="N69" s="46"/>
      <c r="O69" s="46"/>
      <c r="P69" s="46"/>
      <c r="Q69" s="47"/>
    </row>
    <row r="70" spans="1:17" x14ac:dyDescent="0.2">
      <c r="A70" s="36">
        <v>49</v>
      </c>
      <c r="B70" s="107"/>
      <c r="C70" s="92" t="s">
        <v>604</v>
      </c>
      <c r="D70" s="23" t="s">
        <v>117</v>
      </c>
      <c r="E70" s="64">
        <v>0.95</v>
      </c>
      <c r="F70" s="124"/>
      <c r="G70" s="65"/>
      <c r="H70" s="62"/>
      <c r="I70" s="46"/>
      <c r="J70" s="62"/>
      <c r="K70" s="62"/>
      <c r="L70" s="47"/>
      <c r="M70" s="48"/>
      <c r="N70" s="46"/>
      <c r="O70" s="46"/>
      <c r="P70" s="46"/>
      <c r="Q70" s="47"/>
    </row>
    <row r="71" spans="1:17" x14ac:dyDescent="0.2">
      <c r="A71" s="36">
        <v>50</v>
      </c>
      <c r="B71" s="107"/>
      <c r="C71" s="92" t="s">
        <v>605</v>
      </c>
      <c r="D71" s="23" t="s">
        <v>117</v>
      </c>
      <c r="E71" s="64">
        <v>0.3</v>
      </c>
      <c r="F71" s="124"/>
      <c r="G71" s="65"/>
      <c r="H71" s="62"/>
      <c r="I71" s="46"/>
      <c r="J71" s="62"/>
      <c r="K71" s="62"/>
      <c r="L71" s="47"/>
      <c r="M71" s="48"/>
      <c r="N71" s="46"/>
      <c r="O71" s="46"/>
      <c r="P71" s="46"/>
      <c r="Q71" s="47"/>
    </row>
    <row r="72" spans="1:17" x14ac:dyDescent="0.2">
      <c r="A72" s="36">
        <v>51</v>
      </c>
      <c r="B72" s="107"/>
      <c r="C72" s="92" t="s">
        <v>606</v>
      </c>
      <c r="D72" s="23" t="s">
        <v>60</v>
      </c>
      <c r="E72" s="64">
        <v>1</v>
      </c>
      <c r="F72" s="124"/>
      <c r="G72" s="65"/>
      <c r="H72" s="62"/>
      <c r="I72" s="46"/>
      <c r="J72" s="62"/>
      <c r="K72" s="62"/>
      <c r="L72" s="47"/>
      <c r="M72" s="48"/>
      <c r="N72" s="46"/>
      <c r="O72" s="46"/>
      <c r="P72" s="46"/>
      <c r="Q72" s="47"/>
    </row>
    <row r="73" spans="1:17" x14ac:dyDescent="0.2">
      <c r="A73" s="36">
        <v>52</v>
      </c>
      <c r="B73" s="107"/>
      <c r="C73" s="92" t="s">
        <v>607</v>
      </c>
      <c r="D73" s="23" t="s">
        <v>72</v>
      </c>
      <c r="E73" s="64">
        <v>1</v>
      </c>
      <c r="F73" s="124"/>
      <c r="G73" s="65"/>
      <c r="H73" s="62"/>
      <c r="I73" s="46"/>
      <c r="J73" s="62"/>
      <c r="K73" s="62"/>
      <c r="L73" s="47"/>
      <c r="M73" s="48"/>
      <c r="N73" s="46"/>
      <c r="O73" s="46"/>
      <c r="P73" s="46"/>
      <c r="Q73" s="47"/>
    </row>
    <row r="74" spans="1:17" x14ac:dyDescent="0.2">
      <c r="A74" s="36">
        <v>53</v>
      </c>
      <c r="B74" s="107"/>
      <c r="C74" s="92" t="s">
        <v>608</v>
      </c>
      <c r="D74" s="23" t="s">
        <v>72</v>
      </c>
      <c r="E74" s="64">
        <v>1</v>
      </c>
      <c r="F74" s="124"/>
      <c r="G74" s="65"/>
      <c r="H74" s="62"/>
      <c r="I74" s="46"/>
      <c r="J74" s="62"/>
      <c r="K74" s="62"/>
      <c r="L74" s="47"/>
      <c r="M74" s="48"/>
      <c r="N74" s="46"/>
      <c r="O74" s="46"/>
      <c r="P74" s="46"/>
      <c r="Q74" s="47"/>
    </row>
    <row r="75" spans="1:17" x14ac:dyDescent="0.2">
      <c r="A75" s="36"/>
      <c r="B75" s="107"/>
      <c r="C75" s="96" t="s">
        <v>609</v>
      </c>
      <c r="D75" s="23"/>
      <c r="E75" s="64"/>
      <c r="F75" s="124"/>
      <c r="G75" s="65"/>
      <c r="H75" s="62"/>
      <c r="I75" s="46"/>
      <c r="J75" s="62"/>
      <c r="K75" s="62"/>
      <c r="L75" s="47"/>
      <c r="M75" s="48"/>
      <c r="N75" s="46"/>
      <c r="O75" s="46"/>
      <c r="P75" s="46"/>
      <c r="Q75" s="47"/>
    </row>
    <row r="76" spans="1:17" x14ac:dyDescent="0.2">
      <c r="A76" s="36"/>
      <c r="B76" s="107"/>
      <c r="C76" s="96" t="s">
        <v>590</v>
      </c>
      <c r="D76" s="23"/>
      <c r="E76" s="64"/>
      <c r="F76" s="124"/>
      <c r="G76" s="65"/>
      <c r="H76" s="62"/>
      <c r="I76" s="46"/>
      <c r="J76" s="62"/>
      <c r="K76" s="62"/>
      <c r="L76" s="47"/>
      <c r="M76" s="48"/>
      <c r="N76" s="46"/>
      <c r="O76" s="46"/>
      <c r="P76" s="46"/>
      <c r="Q76" s="47"/>
    </row>
    <row r="77" spans="1:17" ht="22.5" x14ac:dyDescent="0.2">
      <c r="A77" s="36">
        <v>54</v>
      </c>
      <c r="B77" s="107"/>
      <c r="C77" s="92" t="s">
        <v>591</v>
      </c>
      <c r="D77" s="23" t="s">
        <v>72</v>
      </c>
      <c r="E77" s="64">
        <v>1</v>
      </c>
      <c r="F77" s="124"/>
      <c r="G77" s="65"/>
      <c r="H77" s="62"/>
      <c r="I77" s="46"/>
      <c r="J77" s="62"/>
      <c r="K77" s="62"/>
      <c r="L77" s="47"/>
      <c r="M77" s="48"/>
      <c r="N77" s="46"/>
      <c r="O77" s="46"/>
      <c r="P77" s="46"/>
      <c r="Q77" s="47"/>
    </row>
    <row r="78" spans="1:17" x14ac:dyDescent="0.2">
      <c r="A78" s="36">
        <v>55</v>
      </c>
      <c r="B78" s="107"/>
      <c r="C78" s="92" t="s">
        <v>592</v>
      </c>
      <c r="D78" s="23" t="s">
        <v>146</v>
      </c>
      <c r="E78" s="64">
        <v>2</v>
      </c>
      <c r="F78" s="124"/>
      <c r="G78" s="65"/>
      <c r="H78" s="62"/>
      <c r="I78" s="46"/>
      <c r="J78" s="62"/>
      <c r="K78" s="62"/>
      <c r="L78" s="47"/>
      <c r="M78" s="48"/>
      <c r="N78" s="46"/>
      <c r="O78" s="46"/>
      <c r="P78" s="46"/>
      <c r="Q78" s="47"/>
    </row>
    <row r="79" spans="1:17" x14ac:dyDescent="0.2">
      <c r="A79" s="36">
        <v>56</v>
      </c>
      <c r="B79" s="107"/>
      <c r="C79" s="92" t="s">
        <v>610</v>
      </c>
      <c r="D79" s="23" t="s">
        <v>72</v>
      </c>
      <c r="E79" s="64">
        <v>2</v>
      </c>
      <c r="F79" s="124"/>
      <c r="G79" s="65"/>
      <c r="H79" s="62"/>
      <c r="I79" s="46"/>
      <c r="J79" s="62"/>
      <c r="K79" s="62"/>
      <c r="L79" s="47"/>
      <c r="M79" s="48"/>
      <c r="N79" s="46"/>
      <c r="O79" s="46"/>
      <c r="P79" s="46"/>
      <c r="Q79" s="47"/>
    </row>
    <row r="80" spans="1:17" x14ac:dyDescent="0.2">
      <c r="A80" s="36">
        <v>57</v>
      </c>
      <c r="B80" s="107"/>
      <c r="C80" s="92" t="s">
        <v>611</v>
      </c>
      <c r="D80" s="23" t="s">
        <v>146</v>
      </c>
      <c r="E80" s="64">
        <v>30</v>
      </c>
      <c r="F80" s="124"/>
      <c r="G80" s="65"/>
      <c r="H80" s="62"/>
      <c r="I80" s="46"/>
      <c r="J80" s="62"/>
      <c r="K80" s="62"/>
      <c r="L80" s="47"/>
      <c r="M80" s="48"/>
      <c r="N80" s="46"/>
      <c r="O80" s="46"/>
      <c r="P80" s="46"/>
      <c r="Q80" s="47"/>
    </row>
    <row r="81" spans="1:17" x14ac:dyDescent="0.2">
      <c r="A81" s="36">
        <v>58</v>
      </c>
      <c r="B81" s="107"/>
      <c r="C81" s="92" t="s">
        <v>612</v>
      </c>
      <c r="D81" s="23" t="s">
        <v>146</v>
      </c>
      <c r="E81" s="64">
        <v>15</v>
      </c>
      <c r="F81" s="124"/>
      <c r="G81" s="65"/>
      <c r="H81" s="62"/>
      <c r="I81" s="46"/>
      <c r="J81" s="62"/>
      <c r="K81" s="62"/>
      <c r="L81" s="47"/>
      <c r="M81" s="48"/>
      <c r="N81" s="46"/>
      <c r="O81" s="46"/>
      <c r="P81" s="46"/>
      <c r="Q81" s="47"/>
    </row>
    <row r="82" spans="1:17" x14ac:dyDescent="0.2">
      <c r="A82" s="36">
        <v>59</v>
      </c>
      <c r="B82" s="107"/>
      <c r="C82" s="92" t="s">
        <v>613</v>
      </c>
      <c r="D82" s="23" t="s">
        <v>72</v>
      </c>
      <c r="E82" s="64">
        <v>1</v>
      </c>
      <c r="F82" s="124"/>
      <c r="G82" s="65"/>
      <c r="H82" s="62"/>
      <c r="I82" s="46"/>
      <c r="J82" s="62"/>
      <c r="K82" s="62"/>
      <c r="L82" s="47"/>
      <c r="M82" s="48"/>
      <c r="N82" s="46"/>
      <c r="O82" s="46"/>
      <c r="P82" s="46"/>
      <c r="Q82" s="47"/>
    </row>
    <row r="83" spans="1:17" x14ac:dyDescent="0.2">
      <c r="A83" s="36">
        <v>60</v>
      </c>
      <c r="B83" s="107"/>
      <c r="C83" s="92" t="s">
        <v>614</v>
      </c>
      <c r="D83" s="23" t="s">
        <v>146</v>
      </c>
      <c r="E83" s="64">
        <v>20</v>
      </c>
      <c r="F83" s="124"/>
      <c r="G83" s="65"/>
      <c r="H83" s="62"/>
      <c r="I83" s="46"/>
      <c r="J83" s="62"/>
      <c r="K83" s="62"/>
      <c r="L83" s="47"/>
      <c r="M83" s="48"/>
      <c r="N83" s="46"/>
      <c r="O83" s="46"/>
      <c r="P83" s="46"/>
      <c r="Q83" s="47"/>
    </row>
    <row r="84" spans="1:17" x14ac:dyDescent="0.2">
      <c r="A84" s="36"/>
      <c r="B84" s="107"/>
      <c r="C84" s="96" t="s">
        <v>598</v>
      </c>
      <c r="D84" s="23"/>
      <c r="E84" s="64"/>
      <c r="F84" s="124"/>
      <c r="G84" s="65"/>
      <c r="H84" s="62"/>
      <c r="I84" s="46"/>
      <c r="J84" s="62"/>
      <c r="K84" s="62"/>
      <c r="L84" s="47"/>
      <c r="M84" s="48"/>
      <c r="N84" s="46"/>
      <c r="O84" s="46"/>
      <c r="P84" s="46"/>
      <c r="Q84" s="47"/>
    </row>
    <row r="85" spans="1:17" x14ac:dyDescent="0.2">
      <c r="A85" s="36">
        <v>61</v>
      </c>
      <c r="B85" s="107"/>
      <c r="C85" s="92" t="s">
        <v>615</v>
      </c>
      <c r="D85" s="23" t="s">
        <v>146</v>
      </c>
      <c r="E85" s="64">
        <v>35</v>
      </c>
      <c r="F85" s="124"/>
      <c r="G85" s="65"/>
      <c r="H85" s="62"/>
      <c r="I85" s="46"/>
      <c r="J85" s="62"/>
      <c r="K85" s="62"/>
      <c r="L85" s="47"/>
      <c r="M85" s="48"/>
      <c r="N85" s="46"/>
      <c r="O85" s="46"/>
      <c r="P85" s="46"/>
      <c r="Q85" s="47"/>
    </row>
    <row r="86" spans="1:17" x14ac:dyDescent="0.2">
      <c r="A86" s="36">
        <v>62</v>
      </c>
      <c r="B86" s="107"/>
      <c r="C86" s="92" t="s">
        <v>616</v>
      </c>
      <c r="D86" s="23" t="s">
        <v>146</v>
      </c>
      <c r="E86" s="64">
        <v>30</v>
      </c>
      <c r="F86" s="124"/>
      <c r="G86" s="65"/>
      <c r="H86" s="62"/>
      <c r="I86" s="46"/>
      <c r="J86" s="62"/>
      <c r="K86" s="62"/>
      <c r="L86" s="47"/>
      <c r="M86" s="48"/>
      <c r="N86" s="46"/>
      <c r="O86" s="46"/>
      <c r="P86" s="46"/>
      <c r="Q86" s="47"/>
    </row>
    <row r="87" spans="1:17" x14ac:dyDescent="0.2">
      <c r="A87" s="36">
        <v>63</v>
      </c>
      <c r="B87" s="107"/>
      <c r="C87" s="92" t="s">
        <v>599</v>
      </c>
      <c r="D87" s="23" t="s">
        <v>72</v>
      </c>
      <c r="E87" s="64">
        <v>2</v>
      </c>
      <c r="F87" s="124"/>
      <c r="G87" s="65"/>
      <c r="H87" s="62"/>
      <c r="I87" s="46"/>
      <c r="J87" s="62"/>
      <c r="K87" s="62"/>
      <c r="L87" s="47"/>
      <c r="M87" s="48"/>
      <c r="N87" s="46"/>
      <c r="O87" s="46"/>
      <c r="P87" s="46"/>
      <c r="Q87" s="47"/>
    </row>
    <row r="88" spans="1:17" x14ac:dyDescent="0.2">
      <c r="A88" s="36"/>
      <c r="B88" s="107"/>
      <c r="C88" s="96" t="s">
        <v>144</v>
      </c>
      <c r="D88" s="23"/>
      <c r="E88" s="64"/>
      <c r="F88" s="124"/>
      <c r="G88" s="65"/>
      <c r="H88" s="62"/>
      <c r="I88" s="46"/>
      <c r="J88" s="62"/>
      <c r="K88" s="62"/>
      <c r="L88" s="47"/>
      <c r="M88" s="48"/>
      <c r="N88" s="46"/>
      <c r="O88" s="46"/>
      <c r="P88" s="46"/>
      <c r="Q88" s="47"/>
    </row>
    <row r="89" spans="1:17" x14ac:dyDescent="0.2">
      <c r="A89" s="36"/>
      <c r="B89" s="107"/>
      <c r="C89" s="96" t="s">
        <v>590</v>
      </c>
      <c r="D89" s="23"/>
      <c r="E89" s="64"/>
      <c r="F89" s="124"/>
      <c r="G89" s="65"/>
      <c r="H89" s="62"/>
      <c r="I89" s="46"/>
      <c r="J89" s="62"/>
      <c r="K89" s="62"/>
      <c r="L89" s="47"/>
      <c r="M89" s="48"/>
      <c r="N89" s="46"/>
      <c r="O89" s="46"/>
      <c r="P89" s="46"/>
      <c r="Q89" s="47"/>
    </row>
    <row r="90" spans="1:17" x14ac:dyDescent="0.2">
      <c r="A90" s="36">
        <v>64</v>
      </c>
      <c r="B90" s="107"/>
      <c r="C90" s="92" t="s">
        <v>617</v>
      </c>
      <c r="D90" s="23" t="s">
        <v>618</v>
      </c>
      <c r="E90" s="64">
        <v>1</v>
      </c>
      <c r="F90" s="124"/>
      <c r="G90" s="65"/>
      <c r="H90" s="62"/>
      <c r="I90" s="46"/>
      <c r="J90" s="62"/>
      <c r="K90" s="62"/>
      <c r="L90" s="47"/>
      <c r="M90" s="48"/>
      <c r="N90" s="46"/>
      <c r="O90" s="46"/>
      <c r="P90" s="46"/>
      <c r="Q90" s="47"/>
    </row>
    <row r="91" spans="1:17" ht="12" thickBot="1" x14ac:dyDescent="0.25">
      <c r="A91" s="36">
        <v>65</v>
      </c>
      <c r="B91" s="107"/>
      <c r="C91" s="92" t="s">
        <v>619</v>
      </c>
      <c r="D91" s="23" t="s">
        <v>618</v>
      </c>
      <c r="E91" s="64">
        <v>1</v>
      </c>
      <c r="F91" s="124"/>
      <c r="G91" s="65"/>
      <c r="H91" s="62"/>
      <c r="I91" s="46"/>
      <c r="J91" s="62"/>
      <c r="K91" s="62"/>
      <c r="L91" s="47"/>
      <c r="M91" s="48"/>
      <c r="N91" s="46"/>
      <c r="O91" s="46"/>
      <c r="P91" s="46"/>
      <c r="Q91" s="47"/>
    </row>
    <row r="92" spans="1:17" ht="12" thickBot="1" x14ac:dyDescent="0.25">
      <c r="A92" s="229" t="s">
        <v>575</v>
      </c>
      <c r="B92" s="230"/>
      <c r="C92" s="230"/>
      <c r="D92" s="230"/>
      <c r="E92" s="230"/>
      <c r="F92" s="230"/>
      <c r="G92" s="230"/>
      <c r="H92" s="230"/>
      <c r="I92" s="230"/>
      <c r="J92" s="230"/>
      <c r="K92" s="230"/>
      <c r="L92" s="231"/>
      <c r="M92" s="66">
        <f>SUM(M14:M54)</f>
        <v>0</v>
      </c>
      <c r="N92" s="67">
        <f>SUM(N14:N54)</f>
        <v>0</v>
      </c>
      <c r="O92" s="67">
        <f>SUM(O14:O54)</f>
        <v>0</v>
      </c>
      <c r="P92" s="67">
        <f>SUM(P14:P54)</f>
        <v>0</v>
      </c>
      <c r="Q92" s="68">
        <f>SUM(Q14:Q54)</f>
        <v>0</v>
      </c>
    </row>
    <row r="93" spans="1:17" x14ac:dyDescent="0.2">
      <c r="A93" s="15"/>
      <c r="B93" s="15"/>
      <c r="C93" s="15"/>
      <c r="D93" s="15"/>
      <c r="E93" s="15"/>
      <c r="F93" s="15"/>
      <c r="G93" s="15"/>
      <c r="H93" s="15"/>
      <c r="I93" s="15"/>
      <c r="J93" s="15"/>
      <c r="K93" s="15"/>
      <c r="L93" s="15"/>
      <c r="M93" s="15"/>
      <c r="N93" s="15"/>
      <c r="O93" s="15"/>
      <c r="P93" s="15"/>
      <c r="Q93" s="15"/>
    </row>
    <row r="94" spans="1:17" x14ac:dyDescent="0.2">
      <c r="A94" s="15"/>
      <c r="B94" s="15"/>
      <c r="C94" s="15"/>
      <c r="D94" s="15"/>
      <c r="E94" s="15"/>
      <c r="F94" s="15"/>
      <c r="G94" s="15"/>
      <c r="H94" s="15"/>
      <c r="I94" s="15"/>
      <c r="J94" s="15"/>
      <c r="K94" s="15"/>
      <c r="L94" s="15"/>
      <c r="M94" s="15"/>
      <c r="N94" s="15"/>
      <c r="O94" s="15"/>
      <c r="P94" s="15"/>
      <c r="Q94" s="15"/>
    </row>
    <row r="95" spans="1:17" x14ac:dyDescent="0.2">
      <c r="A95" s="1" t="s">
        <v>14</v>
      </c>
      <c r="B95" s="15"/>
      <c r="C95" s="223">
        <f>'Kops a'!C38:H38</f>
        <v>0</v>
      </c>
      <c r="D95" s="223"/>
      <c r="E95" s="223"/>
      <c r="F95" s="223"/>
      <c r="G95" s="223"/>
      <c r="H95" s="223"/>
      <c r="I95" s="223"/>
      <c r="J95" s="15"/>
      <c r="K95" s="15"/>
      <c r="L95" s="15"/>
      <c r="M95" s="15"/>
      <c r="N95" s="15"/>
      <c r="O95" s="15"/>
      <c r="P95" s="15"/>
      <c r="Q95" s="15"/>
    </row>
    <row r="96" spans="1:17" x14ac:dyDescent="0.2">
      <c r="A96" s="15"/>
      <c r="B96" s="15"/>
      <c r="C96" s="168" t="s">
        <v>15</v>
      </c>
      <c r="D96" s="168"/>
      <c r="E96" s="168"/>
      <c r="F96" s="168"/>
      <c r="G96" s="168"/>
      <c r="H96" s="168"/>
      <c r="I96" s="168"/>
      <c r="J96" s="15"/>
      <c r="K96" s="15"/>
      <c r="L96" s="15"/>
      <c r="M96" s="15"/>
      <c r="N96" s="15"/>
      <c r="O96" s="15"/>
      <c r="P96" s="15"/>
      <c r="Q96" s="15"/>
    </row>
    <row r="97" spans="1:17" x14ac:dyDescent="0.2">
      <c r="A97" s="15"/>
      <c r="B97" s="15"/>
      <c r="C97" s="15"/>
      <c r="D97" s="15"/>
      <c r="E97" s="15"/>
      <c r="F97" s="15"/>
      <c r="G97" s="15"/>
      <c r="H97" s="15"/>
      <c r="I97" s="15"/>
      <c r="J97" s="15"/>
      <c r="K97" s="15"/>
      <c r="L97" s="15"/>
      <c r="M97" s="15"/>
      <c r="N97" s="15"/>
      <c r="O97" s="15"/>
      <c r="P97" s="15"/>
      <c r="Q97" s="15"/>
    </row>
    <row r="98" spans="1:17" x14ac:dyDescent="0.2">
      <c r="A98" s="81" t="str">
        <f>'Kops a'!A41</f>
        <v>Tāme sastādīta 20__. gada __. _________</v>
      </c>
      <c r="B98" s="82"/>
      <c r="C98" s="82"/>
      <c r="D98" s="82"/>
      <c r="E98" s="15"/>
      <c r="F98" s="15"/>
      <c r="G98" s="15"/>
      <c r="H98" s="15"/>
      <c r="I98" s="15"/>
      <c r="J98" s="15"/>
      <c r="K98" s="15"/>
      <c r="L98" s="15"/>
      <c r="M98" s="15"/>
      <c r="N98" s="15"/>
      <c r="O98" s="15"/>
      <c r="P98" s="15"/>
      <c r="Q98" s="15"/>
    </row>
    <row r="99" spans="1:17" x14ac:dyDescent="0.2">
      <c r="A99" s="15"/>
      <c r="B99" s="15"/>
      <c r="C99" s="15"/>
      <c r="D99" s="15"/>
      <c r="E99" s="15"/>
      <c r="F99" s="15"/>
      <c r="G99" s="15"/>
      <c r="H99" s="15"/>
      <c r="I99" s="15"/>
      <c r="J99" s="15"/>
      <c r="K99" s="15"/>
      <c r="L99" s="15"/>
      <c r="M99" s="15"/>
      <c r="N99" s="15"/>
      <c r="O99" s="15"/>
      <c r="P99" s="15"/>
      <c r="Q99" s="15"/>
    </row>
    <row r="100" spans="1:17" x14ac:dyDescent="0.2">
      <c r="A100" s="1" t="s">
        <v>38</v>
      </c>
      <c r="B100" s="15"/>
      <c r="C100" s="223">
        <f>'Kops a'!C43:H43</f>
        <v>0</v>
      </c>
      <c r="D100" s="223"/>
      <c r="E100" s="223"/>
      <c r="F100" s="223"/>
      <c r="G100" s="223"/>
      <c r="H100" s="223"/>
      <c r="I100" s="223"/>
      <c r="J100" s="15"/>
      <c r="K100" s="15"/>
      <c r="L100" s="15"/>
      <c r="M100" s="15"/>
      <c r="N100" s="15"/>
      <c r="O100" s="15"/>
      <c r="P100" s="15"/>
      <c r="Q100" s="15"/>
    </row>
    <row r="101" spans="1:17" x14ac:dyDescent="0.2">
      <c r="A101" s="15"/>
      <c r="B101" s="15"/>
      <c r="C101" s="168" t="s">
        <v>15</v>
      </c>
      <c r="D101" s="168"/>
      <c r="E101" s="168"/>
      <c r="F101" s="168"/>
      <c r="G101" s="168"/>
      <c r="H101" s="168"/>
      <c r="I101" s="168"/>
      <c r="J101" s="15"/>
      <c r="K101" s="15"/>
      <c r="L101" s="15"/>
      <c r="M101" s="15"/>
      <c r="N101" s="15"/>
      <c r="O101" s="15"/>
      <c r="P101" s="15"/>
      <c r="Q101" s="15"/>
    </row>
    <row r="102" spans="1:17" x14ac:dyDescent="0.2">
      <c r="A102" s="15"/>
      <c r="B102" s="15"/>
      <c r="C102" s="15"/>
      <c r="D102" s="15"/>
      <c r="E102" s="15"/>
      <c r="F102" s="15"/>
      <c r="G102" s="15"/>
      <c r="H102" s="15"/>
      <c r="I102" s="15"/>
      <c r="J102" s="15"/>
      <c r="K102" s="15"/>
      <c r="L102" s="15"/>
      <c r="M102" s="15"/>
      <c r="N102" s="15"/>
      <c r="O102" s="15"/>
      <c r="P102" s="15"/>
      <c r="Q102" s="15"/>
    </row>
    <row r="103" spans="1:17" x14ac:dyDescent="0.2">
      <c r="A103" s="81" t="s">
        <v>55</v>
      </c>
      <c r="B103" s="82"/>
      <c r="C103" s="86">
        <f>'Kops a'!C46</f>
        <v>0</v>
      </c>
      <c r="D103" s="49"/>
      <c r="E103" s="15"/>
      <c r="F103" s="15"/>
      <c r="G103" s="15"/>
      <c r="H103" s="15"/>
      <c r="I103" s="15"/>
      <c r="J103" s="15"/>
      <c r="K103" s="15"/>
      <c r="L103" s="15"/>
      <c r="M103" s="15"/>
      <c r="N103" s="15"/>
      <c r="O103" s="15"/>
      <c r="P103" s="15"/>
      <c r="Q103" s="15"/>
    </row>
    <row r="104" spans="1:17" x14ac:dyDescent="0.2">
      <c r="A104" s="15"/>
      <c r="B104" s="15"/>
      <c r="C104" s="15"/>
      <c r="D104" s="15"/>
      <c r="E104" s="15"/>
      <c r="F104" s="15"/>
      <c r="G104" s="15"/>
      <c r="H104" s="15"/>
      <c r="I104" s="15"/>
      <c r="J104" s="15"/>
      <c r="K104" s="15"/>
      <c r="L104" s="15"/>
      <c r="M104" s="15"/>
      <c r="N104" s="15"/>
      <c r="O104" s="15"/>
      <c r="P104" s="15"/>
      <c r="Q104" s="15"/>
    </row>
  </sheetData>
  <mergeCells count="22">
    <mergeCell ref="C2:J2"/>
    <mergeCell ref="C3:J3"/>
    <mergeCell ref="D5:M5"/>
    <mergeCell ref="D6:M6"/>
    <mergeCell ref="D7:M7"/>
    <mergeCell ref="O9:P9"/>
    <mergeCell ref="A12:A13"/>
    <mergeCell ref="B12:B13"/>
    <mergeCell ref="C12:C13"/>
    <mergeCell ref="D12:D13"/>
    <mergeCell ref="E12:E13"/>
    <mergeCell ref="M12:Q12"/>
    <mergeCell ref="C101:I101"/>
    <mergeCell ref="C4:J4"/>
    <mergeCell ref="G12:L12"/>
    <mergeCell ref="A9:G9"/>
    <mergeCell ref="K9:N9"/>
    <mergeCell ref="D8:M8"/>
    <mergeCell ref="A92:L92"/>
    <mergeCell ref="C95:I95"/>
    <mergeCell ref="C96:I96"/>
    <mergeCell ref="C100:I100"/>
  </mergeCells>
  <conditionalFormatting sqref="O9:P9">
    <cfRule type="cellIs" dxfId="33" priority="47" operator="equal">
      <formula>0</formula>
    </cfRule>
  </conditionalFormatting>
  <conditionalFormatting sqref="A9:G9">
    <cfRule type="containsText" dxfId="32" priority="45" operator="containsText" text="Tāme sastādīta  20__. gada tirgus cenās, pamatojoties uz ___ daļas rasējumiem">
      <formula>NOT(ISERROR(SEARCH("Tāme sastādīta  20__. gada tirgus cenās, pamatojoties uz ___ daļas rasējumiem",A9)))</formula>
    </cfRule>
  </conditionalFormatting>
  <conditionalFormatting sqref="C2:J2">
    <cfRule type="cellIs" dxfId="31" priority="44" operator="equal">
      <formula>0</formula>
    </cfRule>
  </conditionalFormatting>
  <conditionalFormatting sqref="P10">
    <cfRule type="cellIs" dxfId="30" priority="43" operator="equal">
      <formula>"20__. gada __. _________"</formula>
    </cfRule>
  </conditionalFormatting>
  <conditionalFormatting sqref="A92:L92">
    <cfRule type="containsText" dxfId="29" priority="42" operator="containsText" text="Tiešās izmaksas kopā, t. sk. darba devēja sociālais nodoklis __.__% ">
      <formula>NOT(ISERROR(SEARCH("Tiešās izmaksas kopā, t. sk. darba devēja sociālais nodoklis __.__% ",A92)))</formula>
    </cfRule>
  </conditionalFormatting>
  <conditionalFormatting sqref="M92:Q92">
    <cfRule type="cellIs" dxfId="28" priority="37" operator="equal">
      <formula>0</formula>
    </cfRule>
  </conditionalFormatting>
  <conditionalFormatting sqref="C4:J4">
    <cfRule type="cellIs" dxfId="27" priority="36" operator="equal">
      <formula>0</formula>
    </cfRule>
  </conditionalFormatting>
  <conditionalFormatting sqref="D5:M8">
    <cfRule type="cellIs" dxfId="26" priority="33" operator="equal">
      <formula>0</formula>
    </cfRule>
  </conditionalFormatting>
  <conditionalFormatting sqref="Q10">
    <cfRule type="cellIs" dxfId="25" priority="29" operator="equal">
      <formula>"20__. gada __. _________"</formula>
    </cfRule>
  </conditionalFormatting>
  <conditionalFormatting sqref="C100:I100">
    <cfRule type="cellIs" dxfId="24" priority="26" operator="equal">
      <formula>0</formula>
    </cfRule>
  </conditionalFormatting>
  <conditionalFormatting sqref="C95:I95">
    <cfRule type="cellIs" dxfId="23" priority="25" operator="equal">
      <formula>0</formula>
    </cfRule>
  </conditionalFormatting>
  <conditionalFormatting sqref="C100:I100 C103 C95:I95">
    <cfRule type="cellIs" dxfId="22" priority="24" operator="equal">
      <formula>0</formula>
    </cfRule>
  </conditionalFormatting>
  <conditionalFormatting sqref="D1">
    <cfRule type="cellIs" dxfId="21" priority="23" operator="equal">
      <formula>0</formula>
    </cfRule>
  </conditionalFormatting>
  <conditionalFormatting sqref="A14:B54 J14:K54 D14:H54">
    <cfRule type="cellIs" dxfId="20" priority="22" operator="equal">
      <formula>0</formula>
    </cfRule>
  </conditionalFormatting>
  <conditionalFormatting sqref="I14:I54 L14:Q54">
    <cfRule type="cellIs" dxfId="19" priority="21" operator="equal">
      <formula>0</formula>
    </cfRule>
  </conditionalFormatting>
  <conditionalFormatting sqref="C14:C54">
    <cfRule type="cellIs" dxfId="18" priority="20" operator="equal">
      <formula>0</formula>
    </cfRule>
  </conditionalFormatting>
  <conditionalFormatting sqref="J55:K64 D55:H64 A55:B64 A66:B74 D66:H74 J66:K74 J77:K83 D77:H83 A85:B87 D85:H87 J85:K87 J90:K91 D90:H91 A90:B91 A77:B83">
    <cfRule type="cellIs" dxfId="17" priority="16" operator="equal">
      <formula>0</formula>
    </cfRule>
  </conditionalFormatting>
  <conditionalFormatting sqref="I55:I64 L55:Q64 L66:Q74 I66:I74 I77:I83 L77:Q83 L85:Q87 I85:I87 I90:I91 L90:Q91">
    <cfRule type="cellIs" dxfId="16" priority="15" operator="equal">
      <formula>0</formula>
    </cfRule>
  </conditionalFormatting>
  <conditionalFormatting sqref="C58:C64 C66:C74 C77:C83 C85:C87 C90:C91">
    <cfRule type="cellIs" dxfId="15" priority="14" operator="equal">
      <formula>0</formula>
    </cfRule>
  </conditionalFormatting>
  <conditionalFormatting sqref="C55:C57">
    <cfRule type="cellIs" dxfId="14" priority="13" operator="equal">
      <formula>0</formula>
    </cfRule>
  </conditionalFormatting>
  <conditionalFormatting sqref="J65:K65 D65:H65 A65:B65">
    <cfRule type="cellIs" dxfId="13" priority="12" operator="equal">
      <formula>0</formula>
    </cfRule>
  </conditionalFormatting>
  <conditionalFormatting sqref="I65 L65:Q65">
    <cfRule type="cellIs" dxfId="12" priority="11" operator="equal">
      <formula>0</formula>
    </cfRule>
  </conditionalFormatting>
  <conditionalFormatting sqref="C65">
    <cfRule type="cellIs" dxfId="11" priority="10" operator="equal">
      <formula>0</formula>
    </cfRule>
  </conditionalFormatting>
  <conditionalFormatting sqref="J75:K76 D75:H76 A75:B76">
    <cfRule type="cellIs" dxfId="10" priority="9" operator="equal">
      <formula>0</formula>
    </cfRule>
  </conditionalFormatting>
  <conditionalFormatting sqref="I75:I76 L75:Q76">
    <cfRule type="cellIs" dxfId="9" priority="8" operator="equal">
      <formula>0</formula>
    </cfRule>
  </conditionalFormatting>
  <conditionalFormatting sqref="C75:C76">
    <cfRule type="cellIs" dxfId="8" priority="7" operator="equal">
      <formula>0</formula>
    </cfRule>
  </conditionalFormatting>
  <conditionalFormatting sqref="J84:K84 D84:H84 A84:B84">
    <cfRule type="cellIs" dxfId="7" priority="6" operator="equal">
      <formula>0</formula>
    </cfRule>
  </conditionalFormatting>
  <conditionalFormatting sqref="I84 L84:Q84">
    <cfRule type="cellIs" dxfId="6" priority="5" operator="equal">
      <formula>0</formula>
    </cfRule>
  </conditionalFormatting>
  <conditionalFormatting sqref="C84">
    <cfRule type="cellIs" dxfId="5" priority="4" operator="equal">
      <formula>0</formula>
    </cfRule>
  </conditionalFormatting>
  <conditionalFormatting sqref="J88:K89 D88:H89 A88:B89">
    <cfRule type="cellIs" dxfId="4" priority="3" operator="equal">
      <formula>0</formula>
    </cfRule>
  </conditionalFormatting>
  <conditionalFormatting sqref="I88:I89 L88:Q89">
    <cfRule type="cellIs" dxfId="3" priority="2" operator="equal">
      <formula>0</formula>
    </cfRule>
  </conditionalFormatting>
  <conditionalFormatting sqref="C88:C89">
    <cfRule type="cellIs" dxfId="2" priority="1" operator="equal">
      <formula>0</formula>
    </cfRule>
  </conditionalFormatting>
  <pageMargins left="0.7" right="0.7" top="0.75" bottom="0.75" header="0.3" footer="0.3"/>
  <pageSetup paperSize="9" scale="77" orientation="landscape" r:id="rId1"/>
  <extLst>
    <ext xmlns:x14="http://schemas.microsoft.com/office/spreadsheetml/2009/9/main" uri="{78C0D931-6437-407d-A8EE-F0AAD7539E65}">
      <x14:conditionalFormattings>
        <x14:conditionalFormatting xmlns:xm="http://schemas.microsoft.com/office/excel/2006/main">
          <x14:cfRule type="containsText" priority="28" operator="containsText" id="{45D7A31B-95E8-45F0-9D12-B108FC33E7AF}">
            <xm:f>NOT(ISERROR(SEARCH("Tāme sastādīta ____. gada ___. ______________",A98)))</xm:f>
            <xm:f>"Tāme sastādīta ____. gada ___. ______________"</xm:f>
            <x14:dxf>
              <font>
                <color auto="1"/>
              </font>
              <fill>
                <patternFill>
                  <bgColor rgb="FFC6EFCE"/>
                </patternFill>
              </fill>
            </x14:dxf>
          </x14:cfRule>
          <xm:sqref>A98</xm:sqref>
        </x14:conditionalFormatting>
        <x14:conditionalFormatting xmlns:xm="http://schemas.microsoft.com/office/excel/2006/main">
          <x14:cfRule type="containsText" priority="27" operator="containsText" id="{50CFFC24-35AC-49A6-927D-52D883159D51}">
            <xm:f>NOT(ISERROR(SEARCH("Sertifikāta Nr. _________________________________",A103)))</xm:f>
            <xm:f>"Sertifikāta Nr. _________________________________"</xm:f>
            <x14:dxf>
              <font>
                <color auto="1"/>
              </font>
              <fill>
                <patternFill>
                  <bgColor rgb="FFC6EFCE"/>
                </patternFill>
              </fill>
            </x14:dxf>
          </x14:cfRule>
          <xm:sqref>A103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30"/>
  <sheetViews>
    <sheetView workbookViewId="0">
      <selection activeCell="B53" sqref="B53"/>
    </sheetView>
  </sheetViews>
  <sheetFormatPr defaultRowHeight="11.25" x14ac:dyDescent="0.2"/>
  <cols>
    <col min="1" max="1" width="16.85546875" style="1" customWidth="1"/>
    <col min="2" max="2" width="43.42578125" style="1" customWidth="1"/>
    <col min="3" max="3" width="22.42578125" style="1" customWidth="1"/>
    <col min="4" max="191" width="9.140625" style="1"/>
    <col min="192" max="192" width="1.42578125" style="1" customWidth="1"/>
    <col min="193" max="193" width="2.140625" style="1" customWidth="1"/>
    <col min="194" max="194" width="16.85546875" style="1" customWidth="1"/>
    <col min="195" max="195" width="43.42578125" style="1" customWidth="1"/>
    <col min="196" max="196" width="22.42578125" style="1" customWidth="1"/>
    <col min="197" max="197" width="9.140625" style="1"/>
    <col min="198" max="198" width="13.85546875" style="1" bestFit="1" customWidth="1"/>
    <col min="199" max="447" width="9.140625" style="1"/>
    <col min="448" max="448" width="1.42578125" style="1" customWidth="1"/>
    <col min="449" max="449" width="2.140625" style="1" customWidth="1"/>
    <col min="450" max="450" width="16.85546875" style="1" customWidth="1"/>
    <col min="451" max="451" width="43.42578125" style="1" customWidth="1"/>
    <col min="452" max="452" width="22.42578125" style="1" customWidth="1"/>
    <col min="453" max="453" width="9.140625" style="1"/>
    <col min="454" max="454" width="13.85546875" style="1" bestFit="1" customWidth="1"/>
    <col min="455" max="703" width="9.140625" style="1"/>
    <col min="704" max="704" width="1.42578125" style="1" customWidth="1"/>
    <col min="705" max="705" width="2.140625" style="1" customWidth="1"/>
    <col min="706" max="706" width="16.85546875" style="1" customWidth="1"/>
    <col min="707" max="707" width="43.42578125" style="1" customWidth="1"/>
    <col min="708" max="708" width="22.42578125" style="1" customWidth="1"/>
    <col min="709" max="709" width="9.140625" style="1"/>
    <col min="710" max="710" width="13.85546875" style="1" bestFit="1" customWidth="1"/>
    <col min="711" max="959" width="9.140625" style="1"/>
    <col min="960" max="960" width="1.42578125" style="1" customWidth="1"/>
    <col min="961" max="961" width="2.140625" style="1" customWidth="1"/>
    <col min="962" max="962" width="16.85546875" style="1" customWidth="1"/>
    <col min="963" max="963" width="43.42578125" style="1" customWidth="1"/>
    <col min="964" max="964" width="22.42578125" style="1" customWidth="1"/>
    <col min="965" max="965" width="9.140625" style="1"/>
    <col min="966" max="966" width="13.85546875" style="1" bestFit="1" customWidth="1"/>
    <col min="967" max="1215" width="9.140625" style="1"/>
    <col min="1216" max="1216" width="1.42578125" style="1" customWidth="1"/>
    <col min="1217" max="1217" width="2.140625" style="1" customWidth="1"/>
    <col min="1218" max="1218" width="16.85546875" style="1" customWidth="1"/>
    <col min="1219" max="1219" width="43.42578125" style="1" customWidth="1"/>
    <col min="1220" max="1220" width="22.42578125" style="1" customWidth="1"/>
    <col min="1221" max="1221" width="9.140625" style="1"/>
    <col min="1222" max="1222" width="13.85546875" style="1" bestFit="1" customWidth="1"/>
    <col min="1223" max="1471" width="9.140625" style="1"/>
    <col min="1472" max="1472" width="1.42578125" style="1" customWidth="1"/>
    <col min="1473" max="1473" width="2.140625" style="1" customWidth="1"/>
    <col min="1474" max="1474" width="16.85546875" style="1" customWidth="1"/>
    <col min="1475" max="1475" width="43.42578125" style="1" customWidth="1"/>
    <col min="1476" max="1476" width="22.42578125" style="1" customWidth="1"/>
    <col min="1477" max="1477" width="9.140625" style="1"/>
    <col min="1478" max="1478" width="13.85546875" style="1" bestFit="1" customWidth="1"/>
    <col min="1479" max="1727" width="9.140625" style="1"/>
    <col min="1728" max="1728" width="1.42578125" style="1" customWidth="1"/>
    <col min="1729" max="1729" width="2.140625" style="1" customWidth="1"/>
    <col min="1730" max="1730" width="16.85546875" style="1" customWidth="1"/>
    <col min="1731" max="1731" width="43.42578125" style="1" customWidth="1"/>
    <col min="1732" max="1732" width="22.42578125" style="1" customWidth="1"/>
    <col min="1733" max="1733" width="9.140625" style="1"/>
    <col min="1734" max="1734" width="13.85546875" style="1" bestFit="1" customWidth="1"/>
    <col min="1735" max="1983" width="9.140625" style="1"/>
    <col min="1984" max="1984" width="1.42578125" style="1" customWidth="1"/>
    <col min="1985" max="1985" width="2.140625" style="1" customWidth="1"/>
    <col min="1986" max="1986" width="16.85546875" style="1" customWidth="1"/>
    <col min="1987" max="1987" width="43.42578125" style="1" customWidth="1"/>
    <col min="1988" max="1988" width="22.42578125" style="1" customWidth="1"/>
    <col min="1989" max="1989" width="9.140625" style="1"/>
    <col min="1990" max="1990" width="13.85546875" style="1" bestFit="1" customWidth="1"/>
    <col min="1991" max="2239" width="9.140625" style="1"/>
    <col min="2240" max="2240" width="1.42578125" style="1" customWidth="1"/>
    <col min="2241" max="2241" width="2.140625" style="1" customWidth="1"/>
    <col min="2242" max="2242" width="16.85546875" style="1" customWidth="1"/>
    <col min="2243" max="2243" width="43.42578125" style="1" customWidth="1"/>
    <col min="2244" max="2244" width="22.42578125" style="1" customWidth="1"/>
    <col min="2245" max="2245" width="9.140625" style="1"/>
    <col min="2246" max="2246" width="13.85546875" style="1" bestFit="1" customWidth="1"/>
    <col min="2247" max="2495" width="9.140625" style="1"/>
    <col min="2496" max="2496" width="1.42578125" style="1" customWidth="1"/>
    <col min="2497" max="2497" width="2.140625" style="1" customWidth="1"/>
    <col min="2498" max="2498" width="16.85546875" style="1" customWidth="1"/>
    <col min="2499" max="2499" width="43.42578125" style="1" customWidth="1"/>
    <col min="2500" max="2500" width="22.42578125" style="1" customWidth="1"/>
    <col min="2501" max="2501" width="9.140625" style="1"/>
    <col min="2502" max="2502" width="13.85546875" style="1" bestFit="1" customWidth="1"/>
    <col min="2503" max="2751" width="9.140625" style="1"/>
    <col min="2752" max="2752" width="1.42578125" style="1" customWidth="1"/>
    <col min="2753" max="2753" width="2.140625" style="1" customWidth="1"/>
    <col min="2754" max="2754" width="16.85546875" style="1" customWidth="1"/>
    <col min="2755" max="2755" width="43.42578125" style="1" customWidth="1"/>
    <col min="2756" max="2756" width="22.42578125" style="1" customWidth="1"/>
    <col min="2757" max="2757" width="9.140625" style="1"/>
    <col min="2758" max="2758" width="13.85546875" style="1" bestFit="1" customWidth="1"/>
    <col min="2759" max="3007" width="9.140625" style="1"/>
    <col min="3008" max="3008" width="1.42578125" style="1" customWidth="1"/>
    <col min="3009" max="3009" width="2.140625" style="1" customWidth="1"/>
    <col min="3010" max="3010" width="16.85546875" style="1" customWidth="1"/>
    <col min="3011" max="3011" width="43.42578125" style="1" customWidth="1"/>
    <col min="3012" max="3012" width="22.42578125" style="1" customWidth="1"/>
    <col min="3013" max="3013" width="9.140625" style="1"/>
    <col min="3014" max="3014" width="13.85546875" style="1" bestFit="1" customWidth="1"/>
    <col min="3015" max="3263" width="9.140625" style="1"/>
    <col min="3264" max="3264" width="1.42578125" style="1" customWidth="1"/>
    <col min="3265" max="3265" width="2.140625" style="1" customWidth="1"/>
    <col min="3266" max="3266" width="16.85546875" style="1" customWidth="1"/>
    <col min="3267" max="3267" width="43.42578125" style="1" customWidth="1"/>
    <col min="3268" max="3268" width="22.42578125" style="1" customWidth="1"/>
    <col min="3269" max="3269" width="9.140625" style="1"/>
    <col min="3270" max="3270" width="13.85546875" style="1" bestFit="1" customWidth="1"/>
    <col min="3271" max="3519" width="9.140625" style="1"/>
    <col min="3520" max="3520" width="1.42578125" style="1" customWidth="1"/>
    <col min="3521" max="3521" width="2.140625" style="1" customWidth="1"/>
    <col min="3522" max="3522" width="16.85546875" style="1" customWidth="1"/>
    <col min="3523" max="3523" width="43.42578125" style="1" customWidth="1"/>
    <col min="3524" max="3524" width="22.42578125" style="1" customWidth="1"/>
    <col min="3525" max="3525" width="9.140625" style="1"/>
    <col min="3526" max="3526" width="13.85546875" style="1" bestFit="1" customWidth="1"/>
    <col min="3527" max="3775" width="9.140625" style="1"/>
    <col min="3776" max="3776" width="1.42578125" style="1" customWidth="1"/>
    <col min="3777" max="3777" width="2.140625" style="1" customWidth="1"/>
    <col min="3778" max="3778" width="16.85546875" style="1" customWidth="1"/>
    <col min="3779" max="3779" width="43.42578125" style="1" customWidth="1"/>
    <col min="3780" max="3780" width="22.42578125" style="1" customWidth="1"/>
    <col min="3781" max="3781" width="9.140625" style="1"/>
    <col min="3782" max="3782" width="13.85546875" style="1" bestFit="1" customWidth="1"/>
    <col min="3783" max="4031" width="9.140625" style="1"/>
    <col min="4032" max="4032" width="1.42578125" style="1" customWidth="1"/>
    <col min="4033" max="4033" width="2.140625" style="1" customWidth="1"/>
    <col min="4034" max="4034" width="16.85546875" style="1" customWidth="1"/>
    <col min="4035" max="4035" width="43.42578125" style="1" customWidth="1"/>
    <col min="4036" max="4036" width="22.42578125" style="1" customWidth="1"/>
    <col min="4037" max="4037" width="9.140625" style="1"/>
    <col min="4038" max="4038" width="13.85546875" style="1" bestFit="1" customWidth="1"/>
    <col min="4039" max="4287" width="9.140625" style="1"/>
    <col min="4288" max="4288" width="1.42578125" style="1" customWidth="1"/>
    <col min="4289" max="4289" width="2.140625" style="1" customWidth="1"/>
    <col min="4290" max="4290" width="16.85546875" style="1" customWidth="1"/>
    <col min="4291" max="4291" width="43.42578125" style="1" customWidth="1"/>
    <col min="4292" max="4292" width="22.42578125" style="1" customWidth="1"/>
    <col min="4293" max="4293" width="9.140625" style="1"/>
    <col min="4294" max="4294" width="13.85546875" style="1" bestFit="1" customWidth="1"/>
    <col min="4295" max="4543" width="9.140625" style="1"/>
    <col min="4544" max="4544" width="1.42578125" style="1" customWidth="1"/>
    <col min="4545" max="4545" width="2.140625" style="1" customWidth="1"/>
    <col min="4546" max="4546" width="16.85546875" style="1" customWidth="1"/>
    <col min="4547" max="4547" width="43.42578125" style="1" customWidth="1"/>
    <col min="4548" max="4548" width="22.42578125" style="1" customWidth="1"/>
    <col min="4549" max="4549" width="9.140625" style="1"/>
    <col min="4550" max="4550" width="13.85546875" style="1" bestFit="1" customWidth="1"/>
    <col min="4551" max="4799" width="9.140625" style="1"/>
    <col min="4800" max="4800" width="1.42578125" style="1" customWidth="1"/>
    <col min="4801" max="4801" width="2.140625" style="1" customWidth="1"/>
    <col min="4802" max="4802" width="16.85546875" style="1" customWidth="1"/>
    <col min="4803" max="4803" width="43.42578125" style="1" customWidth="1"/>
    <col min="4804" max="4804" width="22.42578125" style="1" customWidth="1"/>
    <col min="4805" max="4805" width="9.140625" style="1"/>
    <col min="4806" max="4806" width="13.85546875" style="1" bestFit="1" customWidth="1"/>
    <col min="4807" max="5055" width="9.140625" style="1"/>
    <col min="5056" max="5056" width="1.42578125" style="1" customWidth="1"/>
    <col min="5057" max="5057" width="2.140625" style="1" customWidth="1"/>
    <col min="5058" max="5058" width="16.85546875" style="1" customWidth="1"/>
    <col min="5059" max="5059" width="43.42578125" style="1" customWidth="1"/>
    <col min="5060" max="5060" width="22.42578125" style="1" customWidth="1"/>
    <col min="5061" max="5061" width="9.140625" style="1"/>
    <col min="5062" max="5062" width="13.85546875" style="1" bestFit="1" customWidth="1"/>
    <col min="5063" max="5311" width="9.140625" style="1"/>
    <col min="5312" max="5312" width="1.42578125" style="1" customWidth="1"/>
    <col min="5313" max="5313" width="2.140625" style="1" customWidth="1"/>
    <col min="5314" max="5314" width="16.85546875" style="1" customWidth="1"/>
    <col min="5315" max="5315" width="43.42578125" style="1" customWidth="1"/>
    <col min="5316" max="5316" width="22.42578125" style="1" customWidth="1"/>
    <col min="5317" max="5317" width="9.140625" style="1"/>
    <col min="5318" max="5318" width="13.85546875" style="1" bestFit="1" customWidth="1"/>
    <col min="5319" max="5567" width="9.140625" style="1"/>
    <col min="5568" max="5568" width="1.42578125" style="1" customWidth="1"/>
    <col min="5569" max="5569" width="2.140625" style="1" customWidth="1"/>
    <col min="5570" max="5570" width="16.85546875" style="1" customWidth="1"/>
    <col min="5571" max="5571" width="43.42578125" style="1" customWidth="1"/>
    <col min="5572" max="5572" width="22.42578125" style="1" customWidth="1"/>
    <col min="5573" max="5573" width="9.140625" style="1"/>
    <col min="5574" max="5574" width="13.85546875" style="1" bestFit="1" customWidth="1"/>
    <col min="5575" max="5823" width="9.140625" style="1"/>
    <col min="5824" max="5824" width="1.42578125" style="1" customWidth="1"/>
    <col min="5825" max="5825" width="2.140625" style="1" customWidth="1"/>
    <col min="5826" max="5826" width="16.85546875" style="1" customWidth="1"/>
    <col min="5827" max="5827" width="43.42578125" style="1" customWidth="1"/>
    <col min="5828" max="5828" width="22.42578125" style="1" customWidth="1"/>
    <col min="5829" max="5829" width="9.140625" style="1"/>
    <col min="5830" max="5830" width="13.85546875" style="1" bestFit="1" customWidth="1"/>
    <col min="5831" max="6079" width="9.140625" style="1"/>
    <col min="6080" max="6080" width="1.42578125" style="1" customWidth="1"/>
    <col min="6081" max="6081" width="2.140625" style="1" customWidth="1"/>
    <col min="6082" max="6082" width="16.85546875" style="1" customWidth="1"/>
    <col min="6083" max="6083" width="43.42578125" style="1" customWidth="1"/>
    <col min="6084" max="6084" width="22.42578125" style="1" customWidth="1"/>
    <col min="6085" max="6085" width="9.140625" style="1"/>
    <col min="6086" max="6086" width="13.85546875" style="1" bestFit="1" customWidth="1"/>
    <col min="6087" max="6335" width="9.140625" style="1"/>
    <col min="6336" max="6336" width="1.42578125" style="1" customWidth="1"/>
    <col min="6337" max="6337" width="2.140625" style="1" customWidth="1"/>
    <col min="6338" max="6338" width="16.85546875" style="1" customWidth="1"/>
    <col min="6339" max="6339" width="43.42578125" style="1" customWidth="1"/>
    <col min="6340" max="6340" width="22.42578125" style="1" customWidth="1"/>
    <col min="6341" max="6341" width="9.140625" style="1"/>
    <col min="6342" max="6342" width="13.85546875" style="1" bestFit="1" customWidth="1"/>
    <col min="6343" max="6591" width="9.140625" style="1"/>
    <col min="6592" max="6592" width="1.42578125" style="1" customWidth="1"/>
    <col min="6593" max="6593" width="2.140625" style="1" customWidth="1"/>
    <col min="6594" max="6594" width="16.85546875" style="1" customWidth="1"/>
    <col min="6595" max="6595" width="43.42578125" style="1" customWidth="1"/>
    <col min="6596" max="6596" width="22.42578125" style="1" customWidth="1"/>
    <col min="6597" max="6597" width="9.140625" style="1"/>
    <col min="6598" max="6598" width="13.85546875" style="1" bestFit="1" customWidth="1"/>
    <col min="6599" max="6847" width="9.140625" style="1"/>
    <col min="6848" max="6848" width="1.42578125" style="1" customWidth="1"/>
    <col min="6849" max="6849" width="2.140625" style="1" customWidth="1"/>
    <col min="6850" max="6850" width="16.85546875" style="1" customWidth="1"/>
    <col min="6851" max="6851" width="43.42578125" style="1" customWidth="1"/>
    <col min="6852" max="6852" width="22.42578125" style="1" customWidth="1"/>
    <col min="6853" max="6853" width="9.140625" style="1"/>
    <col min="6854" max="6854" width="13.85546875" style="1" bestFit="1" customWidth="1"/>
    <col min="6855" max="7103" width="9.140625" style="1"/>
    <col min="7104" max="7104" width="1.42578125" style="1" customWidth="1"/>
    <col min="7105" max="7105" width="2.140625" style="1" customWidth="1"/>
    <col min="7106" max="7106" width="16.85546875" style="1" customWidth="1"/>
    <col min="7107" max="7107" width="43.42578125" style="1" customWidth="1"/>
    <col min="7108" max="7108" width="22.42578125" style="1" customWidth="1"/>
    <col min="7109" max="7109" width="9.140625" style="1"/>
    <col min="7110" max="7110" width="13.85546875" style="1" bestFit="1" customWidth="1"/>
    <col min="7111" max="7359" width="9.140625" style="1"/>
    <col min="7360" max="7360" width="1.42578125" style="1" customWidth="1"/>
    <col min="7361" max="7361" width="2.140625" style="1" customWidth="1"/>
    <col min="7362" max="7362" width="16.85546875" style="1" customWidth="1"/>
    <col min="7363" max="7363" width="43.42578125" style="1" customWidth="1"/>
    <col min="7364" max="7364" width="22.42578125" style="1" customWidth="1"/>
    <col min="7365" max="7365" width="9.140625" style="1"/>
    <col min="7366" max="7366" width="13.85546875" style="1" bestFit="1" customWidth="1"/>
    <col min="7367" max="7615" width="9.140625" style="1"/>
    <col min="7616" max="7616" width="1.42578125" style="1" customWidth="1"/>
    <col min="7617" max="7617" width="2.140625" style="1" customWidth="1"/>
    <col min="7618" max="7618" width="16.85546875" style="1" customWidth="1"/>
    <col min="7619" max="7619" width="43.42578125" style="1" customWidth="1"/>
    <col min="7620" max="7620" width="22.42578125" style="1" customWidth="1"/>
    <col min="7621" max="7621" width="9.140625" style="1"/>
    <col min="7622" max="7622" width="13.85546875" style="1" bestFit="1" customWidth="1"/>
    <col min="7623" max="7871" width="9.140625" style="1"/>
    <col min="7872" max="7872" width="1.42578125" style="1" customWidth="1"/>
    <col min="7873" max="7873" width="2.140625" style="1" customWidth="1"/>
    <col min="7874" max="7874" width="16.85546875" style="1" customWidth="1"/>
    <col min="7875" max="7875" width="43.42578125" style="1" customWidth="1"/>
    <col min="7876" max="7876" width="22.42578125" style="1" customWidth="1"/>
    <col min="7877" max="7877" width="9.140625" style="1"/>
    <col min="7878" max="7878" width="13.85546875" style="1" bestFit="1" customWidth="1"/>
    <col min="7879" max="8127" width="9.140625" style="1"/>
    <col min="8128" max="8128" width="1.42578125" style="1" customWidth="1"/>
    <col min="8129" max="8129" width="2.140625" style="1" customWidth="1"/>
    <col min="8130" max="8130" width="16.85546875" style="1" customWidth="1"/>
    <col min="8131" max="8131" width="43.42578125" style="1" customWidth="1"/>
    <col min="8132" max="8132" width="22.42578125" style="1" customWidth="1"/>
    <col min="8133" max="8133" width="9.140625" style="1"/>
    <col min="8134" max="8134" width="13.85546875" style="1" bestFit="1" customWidth="1"/>
    <col min="8135" max="8383" width="9.140625" style="1"/>
    <col min="8384" max="8384" width="1.42578125" style="1" customWidth="1"/>
    <col min="8385" max="8385" width="2.140625" style="1" customWidth="1"/>
    <col min="8386" max="8386" width="16.85546875" style="1" customWidth="1"/>
    <col min="8387" max="8387" width="43.42578125" style="1" customWidth="1"/>
    <col min="8388" max="8388" width="22.42578125" style="1" customWidth="1"/>
    <col min="8389" max="8389" width="9.140625" style="1"/>
    <col min="8390" max="8390" width="13.85546875" style="1" bestFit="1" customWidth="1"/>
    <col min="8391" max="8639" width="9.140625" style="1"/>
    <col min="8640" max="8640" width="1.42578125" style="1" customWidth="1"/>
    <col min="8641" max="8641" width="2.140625" style="1" customWidth="1"/>
    <col min="8642" max="8642" width="16.85546875" style="1" customWidth="1"/>
    <col min="8643" max="8643" width="43.42578125" style="1" customWidth="1"/>
    <col min="8644" max="8644" width="22.42578125" style="1" customWidth="1"/>
    <col min="8645" max="8645" width="9.140625" style="1"/>
    <col min="8646" max="8646" width="13.85546875" style="1" bestFit="1" customWidth="1"/>
    <col min="8647" max="8895" width="9.140625" style="1"/>
    <col min="8896" max="8896" width="1.42578125" style="1" customWidth="1"/>
    <col min="8897" max="8897" width="2.140625" style="1" customWidth="1"/>
    <col min="8898" max="8898" width="16.85546875" style="1" customWidth="1"/>
    <col min="8899" max="8899" width="43.42578125" style="1" customWidth="1"/>
    <col min="8900" max="8900" width="22.42578125" style="1" customWidth="1"/>
    <col min="8901" max="8901" width="9.140625" style="1"/>
    <col min="8902" max="8902" width="13.85546875" style="1" bestFit="1" customWidth="1"/>
    <col min="8903" max="9151" width="9.140625" style="1"/>
    <col min="9152" max="9152" width="1.42578125" style="1" customWidth="1"/>
    <col min="9153" max="9153" width="2.140625" style="1" customWidth="1"/>
    <col min="9154" max="9154" width="16.85546875" style="1" customWidth="1"/>
    <col min="9155" max="9155" width="43.42578125" style="1" customWidth="1"/>
    <col min="9156" max="9156" width="22.42578125" style="1" customWidth="1"/>
    <col min="9157" max="9157" width="9.140625" style="1"/>
    <col min="9158" max="9158" width="13.85546875" style="1" bestFit="1" customWidth="1"/>
    <col min="9159" max="9407" width="9.140625" style="1"/>
    <col min="9408" max="9408" width="1.42578125" style="1" customWidth="1"/>
    <col min="9409" max="9409" width="2.140625" style="1" customWidth="1"/>
    <col min="9410" max="9410" width="16.85546875" style="1" customWidth="1"/>
    <col min="9411" max="9411" width="43.42578125" style="1" customWidth="1"/>
    <col min="9412" max="9412" width="22.42578125" style="1" customWidth="1"/>
    <col min="9413" max="9413" width="9.140625" style="1"/>
    <col min="9414" max="9414" width="13.85546875" style="1" bestFit="1" customWidth="1"/>
    <col min="9415" max="9663" width="9.140625" style="1"/>
    <col min="9664" max="9664" width="1.42578125" style="1" customWidth="1"/>
    <col min="9665" max="9665" width="2.140625" style="1" customWidth="1"/>
    <col min="9666" max="9666" width="16.85546875" style="1" customWidth="1"/>
    <col min="9667" max="9667" width="43.42578125" style="1" customWidth="1"/>
    <col min="9668" max="9668" width="22.42578125" style="1" customWidth="1"/>
    <col min="9669" max="9669" width="9.140625" style="1"/>
    <col min="9670" max="9670" width="13.85546875" style="1" bestFit="1" customWidth="1"/>
    <col min="9671" max="9919" width="9.140625" style="1"/>
    <col min="9920" max="9920" width="1.42578125" style="1" customWidth="1"/>
    <col min="9921" max="9921" width="2.140625" style="1" customWidth="1"/>
    <col min="9922" max="9922" width="16.85546875" style="1" customWidth="1"/>
    <col min="9923" max="9923" width="43.42578125" style="1" customWidth="1"/>
    <col min="9924" max="9924" width="22.42578125" style="1" customWidth="1"/>
    <col min="9925" max="9925" width="9.140625" style="1"/>
    <col min="9926" max="9926" width="13.85546875" style="1" bestFit="1" customWidth="1"/>
    <col min="9927" max="10175" width="9.140625" style="1"/>
    <col min="10176" max="10176" width="1.42578125" style="1" customWidth="1"/>
    <col min="10177" max="10177" width="2.140625" style="1" customWidth="1"/>
    <col min="10178" max="10178" width="16.85546875" style="1" customWidth="1"/>
    <col min="10179" max="10179" width="43.42578125" style="1" customWidth="1"/>
    <col min="10180" max="10180" width="22.42578125" style="1" customWidth="1"/>
    <col min="10181" max="10181" width="9.140625" style="1"/>
    <col min="10182" max="10182" width="13.85546875" style="1" bestFit="1" customWidth="1"/>
    <col min="10183" max="10431" width="9.140625" style="1"/>
    <col min="10432" max="10432" width="1.42578125" style="1" customWidth="1"/>
    <col min="10433" max="10433" width="2.140625" style="1" customWidth="1"/>
    <col min="10434" max="10434" width="16.85546875" style="1" customWidth="1"/>
    <col min="10435" max="10435" width="43.42578125" style="1" customWidth="1"/>
    <col min="10436" max="10436" width="22.42578125" style="1" customWidth="1"/>
    <col min="10437" max="10437" width="9.140625" style="1"/>
    <col min="10438" max="10438" width="13.85546875" style="1" bestFit="1" customWidth="1"/>
    <col min="10439" max="10687" width="9.140625" style="1"/>
    <col min="10688" max="10688" width="1.42578125" style="1" customWidth="1"/>
    <col min="10689" max="10689" width="2.140625" style="1" customWidth="1"/>
    <col min="10690" max="10690" width="16.85546875" style="1" customWidth="1"/>
    <col min="10691" max="10691" width="43.42578125" style="1" customWidth="1"/>
    <col min="10692" max="10692" width="22.42578125" style="1" customWidth="1"/>
    <col min="10693" max="10693" width="9.140625" style="1"/>
    <col min="10694" max="10694" width="13.85546875" style="1" bestFit="1" customWidth="1"/>
    <col min="10695" max="10943" width="9.140625" style="1"/>
    <col min="10944" max="10944" width="1.42578125" style="1" customWidth="1"/>
    <col min="10945" max="10945" width="2.140625" style="1" customWidth="1"/>
    <col min="10946" max="10946" width="16.85546875" style="1" customWidth="1"/>
    <col min="10947" max="10947" width="43.42578125" style="1" customWidth="1"/>
    <col min="10948" max="10948" width="22.42578125" style="1" customWidth="1"/>
    <col min="10949" max="10949" width="9.140625" style="1"/>
    <col min="10950" max="10950" width="13.85546875" style="1" bestFit="1" customWidth="1"/>
    <col min="10951" max="11199" width="9.140625" style="1"/>
    <col min="11200" max="11200" width="1.42578125" style="1" customWidth="1"/>
    <col min="11201" max="11201" width="2.140625" style="1" customWidth="1"/>
    <col min="11202" max="11202" width="16.85546875" style="1" customWidth="1"/>
    <col min="11203" max="11203" width="43.42578125" style="1" customWidth="1"/>
    <col min="11204" max="11204" width="22.42578125" style="1" customWidth="1"/>
    <col min="11205" max="11205" width="9.140625" style="1"/>
    <col min="11206" max="11206" width="13.85546875" style="1" bestFit="1" customWidth="1"/>
    <col min="11207" max="11455" width="9.140625" style="1"/>
    <col min="11456" max="11456" width="1.42578125" style="1" customWidth="1"/>
    <col min="11457" max="11457" width="2.140625" style="1" customWidth="1"/>
    <col min="11458" max="11458" width="16.85546875" style="1" customWidth="1"/>
    <col min="11459" max="11459" width="43.42578125" style="1" customWidth="1"/>
    <col min="11460" max="11460" width="22.42578125" style="1" customWidth="1"/>
    <col min="11461" max="11461" width="9.140625" style="1"/>
    <col min="11462" max="11462" width="13.85546875" style="1" bestFit="1" customWidth="1"/>
    <col min="11463" max="11711" width="9.140625" style="1"/>
    <col min="11712" max="11712" width="1.42578125" style="1" customWidth="1"/>
    <col min="11713" max="11713" width="2.140625" style="1" customWidth="1"/>
    <col min="11714" max="11714" width="16.85546875" style="1" customWidth="1"/>
    <col min="11715" max="11715" width="43.42578125" style="1" customWidth="1"/>
    <col min="11716" max="11716" width="22.42578125" style="1" customWidth="1"/>
    <col min="11717" max="11717" width="9.140625" style="1"/>
    <col min="11718" max="11718" width="13.85546875" style="1" bestFit="1" customWidth="1"/>
    <col min="11719" max="11967" width="9.140625" style="1"/>
    <col min="11968" max="11968" width="1.42578125" style="1" customWidth="1"/>
    <col min="11969" max="11969" width="2.140625" style="1" customWidth="1"/>
    <col min="11970" max="11970" width="16.85546875" style="1" customWidth="1"/>
    <col min="11971" max="11971" width="43.42578125" style="1" customWidth="1"/>
    <col min="11972" max="11972" width="22.42578125" style="1" customWidth="1"/>
    <col min="11973" max="11973" width="9.140625" style="1"/>
    <col min="11974" max="11974" width="13.85546875" style="1" bestFit="1" customWidth="1"/>
    <col min="11975" max="12223" width="9.140625" style="1"/>
    <col min="12224" max="12224" width="1.42578125" style="1" customWidth="1"/>
    <col min="12225" max="12225" width="2.140625" style="1" customWidth="1"/>
    <col min="12226" max="12226" width="16.85546875" style="1" customWidth="1"/>
    <col min="12227" max="12227" width="43.42578125" style="1" customWidth="1"/>
    <col min="12228" max="12228" width="22.42578125" style="1" customWidth="1"/>
    <col min="12229" max="12229" width="9.140625" style="1"/>
    <col min="12230" max="12230" width="13.85546875" style="1" bestFit="1" customWidth="1"/>
    <col min="12231" max="12479" width="9.140625" style="1"/>
    <col min="12480" max="12480" width="1.42578125" style="1" customWidth="1"/>
    <col min="12481" max="12481" width="2.140625" style="1" customWidth="1"/>
    <col min="12482" max="12482" width="16.85546875" style="1" customWidth="1"/>
    <col min="12483" max="12483" width="43.42578125" style="1" customWidth="1"/>
    <col min="12484" max="12484" width="22.42578125" style="1" customWidth="1"/>
    <col min="12485" max="12485" width="9.140625" style="1"/>
    <col min="12486" max="12486" width="13.85546875" style="1" bestFit="1" customWidth="1"/>
    <col min="12487" max="12735" width="9.140625" style="1"/>
    <col min="12736" max="12736" width="1.42578125" style="1" customWidth="1"/>
    <col min="12737" max="12737" width="2.140625" style="1" customWidth="1"/>
    <col min="12738" max="12738" width="16.85546875" style="1" customWidth="1"/>
    <col min="12739" max="12739" width="43.42578125" style="1" customWidth="1"/>
    <col min="12740" max="12740" width="22.42578125" style="1" customWidth="1"/>
    <col min="12741" max="12741" width="9.140625" style="1"/>
    <col min="12742" max="12742" width="13.85546875" style="1" bestFit="1" customWidth="1"/>
    <col min="12743" max="12991" width="9.140625" style="1"/>
    <col min="12992" max="12992" width="1.42578125" style="1" customWidth="1"/>
    <col min="12993" max="12993" width="2.140625" style="1" customWidth="1"/>
    <col min="12994" max="12994" width="16.85546875" style="1" customWidth="1"/>
    <col min="12995" max="12995" width="43.42578125" style="1" customWidth="1"/>
    <col min="12996" max="12996" width="22.42578125" style="1" customWidth="1"/>
    <col min="12997" max="12997" width="9.140625" style="1"/>
    <col min="12998" max="12998" width="13.85546875" style="1" bestFit="1" customWidth="1"/>
    <col min="12999" max="13247" width="9.140625" style="1"/>
    <col min="13248" max="13248" width="1.42578125" style="1" customWidth="1"/>
    <col min="13249" max="13249" width="2.140625" style="1" customWidth="1"/>
    <col min="13250" max="13250" width="16.85546875" style="1" customWidth="1"/>
    <col min="13251" max="13251" width="43.42578125" style="1" customWidth="1"/>
    <col min="13252" max="13252" width="22.42578125" style="1" customWidth="1"/>
    <col min="13253" max="13253" width="9.140625" style="1"/>
    <col min="13254" max="13254" width="13.85546875" style="1" bestFit="1" customWidth="1"/>
    <col min="13255" max="13503" width="9.140625" style="1"/>
    <col min="13504" max="13504" width="1.42578125" style="1" customWidth="1"/>
    <col min="13505" max="13505" width="2.140625" style="1" customWidth="1"/>
    <col min="13506" max="13506" width="16.85546875" style="1" customWidth="1"/>
    <col min="13507" max="13507" width="43.42578125" style="1" customWidth="1"/>
    <col min="13508" max="13508" width="22.42578125" style="1" customWidth="1"/>
    <col min="13509" max="13509" width="9.140625" style="1"/>
    <col min="13510" max="13510" width="13.85546875" style="1" bestFit="1" customWidth="1"/>
    <col min="13511" max="13759" width="9.140625" style="1"/>
    <col min="13760" max="13760" width="1.42578125" style="1" customWidth="1"/>
    <col min="13761" max="13761" width="2.140625" style="1" customWidth="1"/>
    <col min="13762" max="13762" width="16.85546875" style="1" customWidth="1"/>
    <col min="13763" max="13763" width="43.42578125" style="1" customWidth="1"/>
    <col min="13764" max="13764" width="22.42578125" style="1" customWidth="1"/>
    <col min="13765" max="13765" width="9.140625" style="1"/>
    <col min="13766" max="13766" width="13.85546875" style="1" bestFit="1" customWidth="1"/>
    <col min="13767" max="14015" width="9.140625" style="1"/>
    <col min="14016" max="14016" width="1.42578125" style="1" customWidth="1"/>
    <col min="14017" max="14017" width="2.140625" style="1" customWidth="1"/>
    <col min="14018" max="14018" width="16.85546875" style="1" customWidth="1"/>
    <col min="14019" max="14019" width="43.42578125" style="1" customWidth="1"/>
    <col min="14020" max="14020" width="22.42578125" style="1" customWidth="1"/>
    <col min="14021" max="14021" width="9.140625" style="1"/>
    <col min="14022" max="14022" width="13.85546875" style="1" bestFit="1" customWidth="1"/>
    <col min="14023" max="14271" width="9.140625" style="1"/>
    <col min="14272" max="14272" width="1.42578125" style="1" customWidth="1"/>
    <col min="14273" max="14273" width="2.140625" style="1" customWidth="1"/>
    <col min="14274" max="14274" width="16.85546875" style="1" customWidth="1"/>
    <col min="14275" max="14275" width="43.42578125" style="1" customWidth="1"/>
    <col min="14276" max="14276" width="22.42578125" style="1" customWidth="1"/>
    <col min="14277" max="14277" width="9.140625" style="1"/>
    <col min="14278" max="14278" width="13.85546875" style="1" bestFit="1" customWidth="1"/>
    <col min="14279" max="14527" width="9.140625" style="1"/>
    <col min="14528" max="14528" width="1.42578125" style="1" customWidth="1"/>
    <col min="14529" max="14529" width="2.140625" style="1" customWidth="1"/>
    <col min="14530" max="14530" width="16.85546875" style="1" customWidth="1"/>
    <col min="14531" max="14531" width="43.42578125" style="1" customWidth="1"/>
    <col min="14532" max="14532" width="22.42578125" style="1" customWidth="1"/>
    <col min="14533" max="14533" width="9.140625" style="1"/>
    <col min="14534" max="14534" width="13.85546875" style="1" bestFit="1" customWidth="1"/>
    <col min="14535" max="14783" width="9.140625" style="1"/>
    <col min="14784" max="14784" width="1.42578125" style="1" customWidth="1"/>
    <col min="14785" max="14785" width="2.140625" style="1" customWidth="1"/>
    <col min="14786" max="14786" width="16.85546875" style="1" customWidth="1"/>
    <col min="14787" max="14787" width="43.42578125" style="1" customWidth="1"/>
    <col min="14788" max="14788" width="22.42578125" style="1" customWidth="1"/>
    <col min="14789" max="14789" width="9.140625" style="1"/>
    <col min="14790" max="14790" width="13.85546875" style="1" bestFit="1" customWidth="1"/>
    <col min="14791" max="15039" width="9.140625" style="1"/>
    <col min="15040" max="15040" width="1.42578125" style="1" customWidth="1"/>
    <col min="15041" max="15041" width="2.140625" style="1" customWidth="1"/>
    <col min="15042" max="15042" width="16.85546875" style="1" customWidth="1"/>
    <col min="15043" max="15043" width="43.42578125" style="1" customWidth="1"/>
    <col min="15044" max="15044" width="22.42578125" style="1" customWidth="1"/>
    <col min="15045" max="15045" width="9.140625" style="1"/>
    <col min="15046" max="15046" width="13.85546875" style="1" bestFit="1" customWidth="1"/>
    <col min="15047" max="15295" width="9.140625" style="1"/>
    <col min="15296" max="15296" width="1.42578125" style="1" customWidth="1"/>
    <col min="15297" max="15297" width="2.140625" style="1" customWidth="1"/>
    <col min="15298" max="15298" width="16.85546875" style="1" customWidth="1"/>
    <col min="15299" max="15299" width="43.42578125" style="1" customWidth="1"/>
    <col min="15300" max="15300" width="22.42578125" style="1" customWidth="1"/>
    <col min="15301" max="15301" width="9.140625" style="1"/>
    <col min="15302" max="15302" width="13.85546875" style="1" bestFit="1" customWidth="1"/>
    <col min="15303" max="15551" width="9.140625" style="1"/>
    <col min="15552" max="15552" width="1.42578125" style="1" customWidth="1"/>
    <col min="15553" max="15553" width="2.140625" style="1" customWidth="1"/>
    <col min="15554" max="15554" width="16.85546875" style="1" customWidth="1"/>
    <col min="15555" max="15555" width="43.42578125" style="1" customWidth="1"/>
    <col min="15556" max="15556" width="22.42578125" style="1" customWidth="1"/>
    <col min="15557" max="15557" width="9.140625" style="1"/>
    <col min="15558" max="15558" width="13.85546875" style="1" bestFit="1" customWidth="1"/>
    <col min="15559" max="15807" width="9.140625" style="1"/>
    <col min="15808" max="15808" width="1.42578125" style="1" customWidth="1"/>
    <col min="15809" max="15809" width="2.140625" style="1" customWidth="1"/>
    <col min="15810" max="15810" width="16.85546875" style="1" customWidth="1"/>
    <col min="15811" max="15811" width="43.42578125" style="1" customWidth="1"/>
    <col min="15812" max="15812" width="22.42578125" style="1" customWidth="1"/>
    <col min="15813" max="15813" width="9.140625" style="1"/>
    <col min="15814" max="15814" width="13.85546875" style="1" bestFit="1" customWidth="1"/>
    <col min="15815" max="16063" width="9.140625" style="1"/>
    <col min="16064" max="16064" width="1.42578125" style="1" customWidth="1"/>
    <col min="16065" max="16065" width="2.140625" style="1" customWidth="1"/>
    <col min="16066" max="16066" width="16.85546875" style="1" customWidth="1"/>
    <col min="16067" max="16067" width="43.42578125" style="1" customWidth="1"/>
    <col min="16068" max="16068" width="22.42578125" style="1" customWidth="1"/>
    <col min="16069" max="16069" width="9.140625" style="1"/>
    <col min="16070" max="16070" width="13.85546875" style="1" bestFit="1" customWidth="1"/>
    <col min="16071" max="16384" width="9.140625" style="1"/>
  </cols>
  <sheetData>
    <row r="2" spans="1:3" x14ac:dyDescent="0.2">
      <c r="C2" s="121" t="s">
        <v>0</v>
      </c>
    </row>
    <row r="3" spans="1:3" x14ac:dyDescent="0.2">
      <c r="A3" s="121"/>
      <c r="B3" s="120" t="str">
        <f>'Kopt a'!B3</f>
        <v>SIA „VALMIERAS NAMSAIMNIEKS”</v>
      </c>
      <c r="C3" s="120"/>
    </row>
    <row r="4" spans="1:3" x14ac:dyDescent="0.2">
      <c r="B4" s="169" t="s">
        <v>1</v>
      </c>
      <c r="C4" s="169"/>
    </row>
    <row r="5" spans="1:3" x14ac:dyDescent="0.2">
      <c r="A5" s="121"/>
      <c r="B5" s="121"/>
      <c r="C5" s="121"/>
    </row>
    <row r="6" spans="1:3" x14ac:dyDescent="0.2">
      <c r="C6" s="116" t="s">
        <v>2</v>
      </c>
    </row>
    <row r="8" spans="1:3" x14ac:dyDescent="0.2">
      <c r="B8" s="170" t="s">
        <v>3</v>
      </c>
      <c r="C8" s="170"/>
    </row>
    <row r="11" spans="1:3" x14ac:dyDescent="0.2">
      <c r="B11" s="121" t="s">
        <v>4</v>
      </c>
    </row>
    <row r="12" spans="1:3" x14ac:dyDescent="0.2">
      <c r="B12" s="115" t="s">
        <v>620</v>
      </c>
    </row>
    <row r="13" spans="1:3" x14ac:dyDescent="0.2">
      <c r="A13" s="116" t="s">
        <v>5</v>
      </c>
      <c r="B13" s="173" t="str">
        <f>'Kopt a'!B13</f>
        <v>Daudzdzīvokļu dzīvojamā māja</v>
      </c>
      <c r="C13" s="173"/>
    </row>
    <row r="14" spans="1:3" x14ac:dyDescent="0.2">
      <c r="A14" s="116" t="s">
        <v>6</v>
      </c>
      <c r="B14" s="173" t="str">
        <f>'Kopt a'!B14</f>
        <v>Daudzdzīvokļu dzīvojamās mājas vienkāršotās atjaunošanas apliecinājuma karte</v>
      </c>
      <c r="C14" s="173"/>
    </row>
    <row r="15" spans="1:3" x14ac:dyDescent="0.2">
      <c r="A15" s="116" t="s">
        <v>7</v>
      </c>
      <c r="B15" s="173" t="str">
        <f>'Kopt a'!B15</f>
        <v>Enkmaņa iela 1, Valmiera</v>
      </c>
      <c r="C15" s="173"/>
    </row>
    <row r="16" spans="1:3" x14ac:dyDescent="0.2">
      <c r="A16" s="116" t="s">
        <v>8</v>
      </c>
      <c r="B16" s="173">
        <f>'Kopt a'!B16</f>
        <v>0</v>
      </c>
      <c r="C16" s="173"/>
    </row>
    <row r="17" spans="1:3" ht="12" thickBot="1" x14ac:dyDescent="0.25"/>
    <row r="18" spans="1:3" x14ac:dyDescent="0.2">
      <c r="A18" s="5" t="s">
        <v>9</v>
      </c>
      <c r="B18" s="6" t="s">
        <v>10</v>
      </c>
      <c r="C18" s="7" t="s">
        <v>11</v>
      </c>
    </row>
    <row r="19" spans="1:3" ht="23.25" customHeight="1" thickBot="1" x14ac:dyDescent="0.25">
      <c r="A19" s="161">
        <f>'Kopt a'!A19</f>
        <v>1</v>
      </c>
      <c r="B19" s="162" t="str">
        <f>'Kopt a'!B19</f>
        <v>Daudzdzīvokļu dzīvojamās mājas vienkāršotās atjaunošanas apliecinājuma karte</v>
      </c>
      <c r="C19" s="158">
        <f>'Kops n'!E20</f>
        <v>0</v>
      </c>
    </row>
    <row r="20" spans="1:3" ht="12" thickBot="1" x14ac:dyDescent="0.25">
      <c r="A20" s="9"/>
      <c r="B20" s="10" t="s">
        <v>12</v>
      </c>
      <c r="C20" s="159">
        <f>SUM(C19)</f>
        <v>0</v>
      </c>
    </row>
    <row r="21" spans="1:3" ht="12" thickBot="1" x14ac:dyDescent="0.25">
      <c r="B21" s="118"/>
      <c r="C21" s="13"/>
    </row>
    <row r="22" spans="1:3" ht="12" thickBot="1" x14ac:dyDescent="0.25">
      <c r="A22" s="165" t="s">
        <v>13</v>
      </c>
      <c r="B22" s="166"/>
      <c r="C22" s="160">
        <f>ROUND(C20*21%,2)</f>
        <v>0</v>
      </c>
    </row>
    <row r="25" spans="1:3" x14ac:dyDescent="0.2">
      <c r="A25" s="1" t="s">
        <v>14</v>
      </c>
      <c r="B25" s="172">
        <f>'Kopt a'!B25</f>
        <v>0</v>
      </c>
      <c r="C25" s="172"/>
    </row>
    <row r="26" spans="1:3" x14ac:dyDescent="0.2">
      <c r="B26" s="168" t="s">
        <v>15</v>
      </c>
      <c r="C26" s="168"/>
    </row>
    <row r="27" spans="1:3" x14ac:dyDescent="0.2">
      <c r="A27" s="1" t="str">
        <f>'Kopt a'!A27</f>
        <v>Pārbaudīja</v>
      </c>
      <c r="B27" s="1">
        <f>'Kopt a'!B27</f>
        <v>0</v>
      </c>
    </row>
    <row r="28" spans="1:3" x14ac:dyDescent="0.2">
      <c r="A28" s="1" t="s">
        <v>621</v>
      </c>
      <c r="B28" s="1">
        <f>'Kopt a'!B28</f>
        <v>0</v>
      </c>
      <c r="C28" s="15"/>
    </row>
    <row r="29" spans="1:3" x14ac:dyDescent="0.2">
      <c r="A29" s="15"/>
      <c r="B29" s="15"/>
      <c r="C29" s="15"/>
    </row>
    <row r="30" spans="1:3" x14ac:dyDescent="0.2">
      <c r="A30" s="1" t="str">
        <f>'[1]Kopt a+n'!A36</f>
        <v>Tāme sastādīta 20__. gada __. _________</v>
      </c>
    </row>
  </sheetData>
  <mergeCells count="9">
    <mergeCell ref="A22:B22"/>
    <mergeCell ref="B25:C25"/>
    <mergeCell ref="B26:C26"/>
    <mergeCell ref="B4:C4"/>
    <mergeCell ref="B8:C8"/>
    <mergeCell ref="B13:C13"/>
    <mergeCell ref="B14:C14"/>
    <mergeCell ref="B15:C15"/>
    <mergeCell ref="B16:C16"/>
  </mergeCells>
  <conditionalFormatting sqref="A30">
    <cfRule type="cellIs" dxfId="310" priority="6" operator="equal">
      <formula>"Tāme sastādīta 20__. gada __. _________"</formula>
    </cfRule>
  </conditionalFormatting>
  <conditionalFormatting sqref="B25:C25">
    <cfRule type="cellIs" dxfId="309" priority="5" operator="equal">
      <formula>0</formula>
    </cfRule>
  </conditionalFormatting>
  <conditionalFormatting sqref="B25:C25">
    <cfRule type="cellIs" dxfId="308" priority="3" operator="equal">
      <formula>0</formula>
    </cfRule>
  </conditionalFormatting>
  <conditionalFormatting sqref="B25:C25 C22 C20 B13:B16 A19:C19">
    <cfRule type="cellIs" dxfId="307" priority="2" operator="equal">
      <formula>68757.18</formula>
    </cfRule>
  </conditionalFormatting>
  <conditionalFormatting sqref="C22 C20 B13:B16 A19:C19">
    <cfRule type="cellIs" dxfId="306" priority="1"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I56"/>
  <sheetViews>
    <sheetView view="pageBreakPreview" zoomScale="60" zoomScaleNormal="100" workbookViewId="0">
      <selection activeCell="E19" sqref="E19"/>
    </sheetView>
  </sheetViews>
  <sheetFormatPr defaultColWidth="3.7109375" defaultRowHeight="11.25" x14ac:dyDescent="0.2"/>
  <cols>
    <col min="1" max="1" width="4" style="1" customWidth="1"/>
    <col min="2" max="2" width="5.28515625" style="1" customWidth="1"/>
    <col min="3" max="3" width="28.42578125" style="1" customWidth="1"/>
    <col min="4" max="4" width="15.28515625" style="1" customWidth="1"/>
    <col min="5" max="5" width="11.85546875" style="1" customWidth="1"/>
    <col min="6" max="6" width="9.85546875" style="1" customWidth="1"/>
    <col min="7" max="7" width="10" style="1" customWidth="1"/>
    <col min="8" max="8" width="8.7109375" style="1" customWidth="1"/>
    <col min="9" max="188" width="9.140625" style="1" customWidth="1"/>
    <col min="189" max="189" width="3.7109375" style="1"/>
    <col min="190" max="190" width="4.5703125" style="1" customWidth="1"/>
    <col min="191" max="191" width="5.85546875" style="1" customWidth="1"/>
    <col min="192" max="192" width="36" style="1" customWidth="1"/>
    <col min="193" max="193" width="9.7109375" style="1" customWidth="1"/>
    <col min="194" max="194" width="11.85546875" style="1" customWidth="1"/>
    <col min="195" max="195" width="9" style="1" customWidth="1"/>
    <col min="196" max="196" width="9.7109375" style="1" customWidth="1"/>
    <col min="197" max="197" width="9.28515625" style="1" customWidth="1"/>
    <col min="198" max="198" width="8.7109375" style="1" customWidth="1"/>
    <col min="199" max="199" width="6.85546875" style="1" customWidth="1"/>
    <col min="200" max="444" width="9.140625" style="1" customWidth="1"/>
    <col min="445" max="445" width="3.7109375" style="1"/>
    <col min="446" max="446" width="4.5703125" style="1" customWidth="1"/>
    <col min="447" max="447" width="5.85546875" style="1" customWidth="1"/>
    <col min="448" max="448" width="36" style="1" customWidth="1"/>
    <col min="449" max="449" width="9.7109375" style="1" customWidth="1"/>
    <col min="450" max="450" width="11.85546875" style="1" customWidth="1"/>
    <col min="451" max="451" width="9" style="1" customWidth="1"/>
    <col min="452" max="452" width="9.7109375" style="1" customWidth="1"/>
    <col min="453" max="453" width="9.28515625" style="1" customWidth="1"/>
    <col min="454" max="454" width="8.7109375" style="1" customWidth="1"/>
    <col min="455" max="455" width="6.85546875" style="1" customWidth="1"/>
    <col min="456" max="700" width="9.140625" style="1" customWidth="1"/>
    <col min="701" max="701" width="3.7109375" style="1"/>
    <col min="702" max="702" width="4.5703125" style="1" customWidth="1"/>
    <col min="703" max="703" width="5.85546875" style="1" customWidth="1"/>
    <col min="704" max="704" width="36" style="1" customWidth="1"/>
    <col min="705" max="705" width="9.7109375" style="1" customWidth="1"/>
    <col min="706" max="706" width="11.85546875" style="1" customWidth="1"/>
    <col min="707" max="707" width="9" style="1" customWidth="1"/>
    <col min="708" max="708" width="9.7109375" style="1" customWidth="1"/>
    <col min="709" max="709" width="9.28515625" style="1" customWidth="1"/>
    <col min="710" max="710" width="8.7109375" style="1" customWidth="1"/>
    <col min="711" max="711" width="6.85546875" style="1" customWidth="1"/>
    <col min="712" max="956" width="9.140625" style="1" customWidth="1"/>
    <col min="957" max="957" width="3.7109375" style="1"/>
    <col min="958" max="958" width="4.5703125" style="1" customWidth="1"/>
    <col min="959" max="959" width="5.85546875" style="1" customWidth="1"/>
    <col min="960" max="960" width="36" style="1" customWidth="1"/>
    <col min="961" max="961" width="9.7109375" style="1" customWidth="1"/>
    <col min="962" max="962" width="11.85546875" style="1" customWidth="1"/>
    <col min="963" max="963" width="9" style="1" customWidth="1"/>
    <col min="964" max="964" width="9.7109375" style="1" customWidth="1"/>
    <col min="965" max="965" width="9.28515625" style="1" customWidth="1"/>
    <col min="966" max="966" width="8.7109375" style="1" customWidth="1"/>
    <col min="967" max="967" width="6.85546875" style="1" customWidth="1"/>
    <col min="968" max="1212" width="9.140625" style="1" customWidth="1"/>
    <col min="1213" max="1213" width="3.7109375" style="1"/>
    <col min="1214" max="1214" width="4.5703125" style="1" customWidth="1"/>
    <col min="1215" max="1215" width="5.85546875" style="1" customWidth="1"/>
    <col min="1216" max="1216" width="36" style="1" customWidth="1"/>
    <col min="1217" max="1217" width="9.7109375" style="1" customWidth="1"/>
    <col min="1218" max="1218" width="11.85546875" style="1" customWidth="1"/>
    <col min="1219" max="1219" width="9" style="1" customWidth="1"/>
    <col min="1220" max="1220" width="9.7109375" style="1" customWidth="1"/>
    <col min="1221" max="1221" width="9.28515625" style="1" customWidth="1"/>
    <col min="1222" max="1222" width="8.7109375" style="1" customWidth="1"/>
    <col min="1223" max="1223" width="6.85546875" style="1" customWidth="1"/>
    <col min="1224" max="1468" width="9.140625" style="1" customWidth="1"/>
    <col min="1469" max="1469" width="3.7109375" style="1"/>
    <col min="1470" max="1470" width="4.5703125" style="1" customWidth="1"/>
    <col min="1471" max="1471" width="5.85546875" style="1" customWidth="1"/>
    <col min="1472" max="1472" width="36" style="1" customWidth="1"/>
    <col min="1473" max="1473" width="9.7109375" style="1" customWidth="1"/>
    <col min="1474" max="1474" width="11.85546875" style="1" customWidth="1"/>
    <col min="1475" max="1475" width="9" style="1" customWidth="1"/>
    <col min="1476" max="1476" width="9.7109375" style="1" customWidth="1"/>
    <col min="1477" max="1477" width="9.28515625" style="1" customWidth="1"/>
    <col min="1478" max="1478" width="8.7109375" style="1" customWidth="1"/>
    <col min="1479" max="1479" width="6.85546875" style="1" customWidth="1"/>
    <col min="1480" max="1724" width="9.140625" style="1" customWidth="1"/>
    <col min="1725" max="1725" width="3.7109375" style="1"/>
    <col min="1726" max="1726" width="4.5703125" style="1" customWidth="1"/>
    <col min="1727" max="1727" width="5.85546875" style="1" customWidth="1"/>
    <col min="1728" max="1728" width="36" style="1" customWidth="1"/>
    <col min="1729" max="1729" width="9.7109375" style="1" customWidth="1"/>
    <col min="1730" max="1730" width="11.85546875" style="1" customWidth="1"/>
    <col min="1731" max="1731" width="9" style="1" customWidth="1"/>
    <col min="1732" max="1732" width="9.7109375" style="1" customWidth="1"/>
    <col min="1733" max="1733" width="9.28515625" style="1" customWidth="1"/>
    <col min="1734" max="1734" width="8.7109375" style="1" customWidth="1"/>
    <col min="1735" max="1735" width="6.85546875" style="1" customWidth="1"/>
    <col min="1736" max="1980" width="9.140625" style="1" customWidth="1"/>
    <col min="1981" max="1981" width="3.7109375" style="1"/>
    <col min="1982" max="1982" width="4.5703125" style="1" customWidth="1"/>
    <col min="1983" max="1983" width="5.85546875" style="1" customWidth="1"/>
    <col min="1984" max="1984" width="36" style="1" customWidth="1"/>
    <col min="1985" max="1985" width="9.7109375" style="1" customWidth="1"/>
    <col min="1986" max="1986" width="11.85546875" style="1" customWidth="1"/>
    <col min="1987" max="1987" width="9" style="1" customWidth="1"/>
    <col min="1988" max="1988" width="9.7109375" style="1" customWidth="1"/>
    <col min="1989" max="1989" width="9.28515625" style="1" customWidth="1"/>
    <col min="1990" max="1990" width="8.7109375" style="1" customWidth="1"/>
    <col min="1991" max="1991" width="6.85546875" style="1" customWidth="1"/>
    <col min="1992" max="2236" width="9.140625" style="1" customWidth="1"/>
    <col min="2237" max="2237" width="3.7109375" style="1"/>
    <col min="2238" max="2238" width="4.5703125" style="1" customWidth="1"/>
    <col min="2239" max="2239" width="5.85546875" style="1" customWidth="1"/>
    <col min="2240" max="2240" width="36" style="1" customWidth="1"/>
    <col min="2241" max="2241" width="9.7109375" style="1" customWidth="1"/>
    <col min="2242" max="2242" width="11.85546875" style="1" customWidth="1"/>
    <col min="2243" max="2243" width="9" style="1" customWidth="1"/>
    <col min="2244" max="2244" width="9.7109375" style="1" customWidth="1"/>
    <col min="2245" max="2245" width="9.28515625" style="1" customWidth="1"/>
    <col min="2246" max="2246" width="8.7109375" style="1" customWidth="1"/>
    <col min="2247" max="2247" width="6.85546875" style="1" customWidth="1"/>
    <col min="2248" max="2492" width="9.140625" style="1" customWidth="1"/>
    <col min="2493" max="2493" width="3.7109375" style="1"/>
    <col min="2494" max="2494" width="4.5703125" style="1" customWidth="1"/>
    <col min="2495" max="2495" width="5.85546875" style="1" customWidth="1"/>
    <col min="2496" max="2496" width="36" style="1" customWidth="1"/>
    <col min="2497" max="2497" width="9.7109375" style="1" customWidth="1"/>
    <col min="2498" max="2498" width="11.85546875" style="1" customWidth="1"/>
    <col min="2499" max="2499" width="9" style="1" customWidth="1"/>
    <col min="2500" max="2500" width="9.7109375" style="1" customWidth="1"/>
    <col min="2501" max="2501" width="9.28515625" style="1" customWidth="1"/>
    <col min="2502" max="2502" width="8.7109375" style="1" customWidth="1"/>
    <col min="2503" max="2503" width="6.85546875" style="1" customWidth="1"/>
    <col min="2504" max="2748" width="9.140625" style="1" customWidth="1"/>
    <col min="2749" max="2749" width="3.7109375" style="1"/>
    <col min="2750" max="2750" width="4.5703125" style="1" customWidth="1"/>
    <col min="2751" max="2751" width="5.85546875" style="1" customWidth="1"/>
    <col min="2752" max="2752" width="36" style="1" customWidth="1"/>
    <col min="2753" max="2753" width="9.7109375" style="1" customWidth="1"/>
    <col min="2754" max="2754" width="11.85546875" style="1" customWidth="1"/>
    <col min="2755" max="2755" width="9" style="1" customWidth="1"/>
    <col min="2756" max="2756" width="9.7109375" style="1" customWidth="1"/>
    <col min="2757" max="2757" width="9.28515625" style="1" customWidth="1"/>
    <col min="2758" max="2758" width="8.7109375" style="1" customWidth="1"/>
    <col min="2759" max="2759" width="6.85546875" style="1" customWidth="1"/>
    <col min="2760" max="3004" width="9.140625" style="1" customWidth="1"/>
    <col min="3005" max="3005" width="3.7109375" style="1"/>
    <col min="3006" max="3006" width="4.5703125" style="1" customWidth="1"/>
    <col min="3007" max="3007" width="5.85546875" style="1" customWidth="1"/>
    <col min="3008" max="3008" width="36" style="1" customWidth="1"/>
    <col min="3009" max="3009" width="9.7109375" style="1" customWidth="1"/>
    <col min="3010" max="3010" width="11.85546875" style="1" customWidth="1"/>
    <col min="3011" max="3011" width="9" style="1" customWidth="1"/>
    <col min="3012" max="3012" width="9.7109375" style="1" customWidth="1"/>
    <col min="3013" max="3013" width="9.28515625" style="1" customWidth="1"/>
    <col min="3014" max="3014" width="8.7109375" style="1" customWidth="1"/>
    <col min="3015" max="3015" width="6.85546875" style="1" customWidth="1"/>
    <col min="3016" max="3260" width="9.140625" style="1" customWidth="1"/>
    <col min="3261" max="3261" width="3.7109375" style="1"/>
    <col min="3262" max="3262" width="4.5703125" style="1" customWidth="1"/>
    <col min="3263" max="3263" width="5.85546875" style="1" customWidth="1"/>
    <col min="3264" max="3264" width="36" style="1" customWidth="1"/>
    <col min="3265" max="3265" width="9.7109375" style="1" customWidth="1"/>
    <col min="3266" max="3266" width="11.85546875" style="1" customWidth="1"/>
    <col min="3267" max="3267" width="9" style="1" customWidth="1"/>
    <col min="3268" max="3268" width="9.7109375" style="1" customWidth="1"/>
    <col min="3269" max="3269" width="9.28515625" style="1" customWidth="1"/>
    <col min="3270" max="3270" width="8.7109375" style="1" customWidth="1"/>
    <col min="3271" max="3271" width="6.85546875" style="1" customWidth="1"/>
    <col min="3272" max="3516" width="9.140625" style="1" customWidth="1"/>
    <col min="3517" max="3517" width="3.7109375" style="1"/>
    <col min="3518" max="3518" width="4.5703125" style="1" customWidth="1"/>
    <col min="3519" max="3519" width="5.85546875" style="1" customWidth="1"/>
    <col min="3520" max="3520" width="36" style="1" customWidth="1"/>
    <col min="3521" max="3521" width="9.7109375" style="1" customWidth="1"/>
    <col min="3522" max="3522" width="11.85546875" style="1" customWidth="1"/>
    <col min="3523" max="3523" width="9" style="1" customWidth="1"/>
    <col min="3524" max="3524" width="9.7109375" style="1" customWidth="1"/>
    <col min="3525" max="3525" width="9.28515625" style="1" customWidth="1"/>
    <col min="3526" max="3526" width="8.7109375" style="1" customWidth="1"/>
    <col min="3527" max="3527" width="6.85546875" style="1" customWidth="1"/>
    <col min="3528" max="3772" width="9.140625" style="1" customWidth="1"/>
    <col min="3773" max="3773" width="3.7109375" style="1"/>
    <col min="3774" max="3774" width="4.5703125" style="1" customWidth="1"/>
    <col min="3775" max="3775" width="5.85546875" style="1" customWidth="1"/>
    <col min="3776" max="3776" width="36" style="1" customWidth="1"/>
    <col min="3777" max="3777" width="9.7109375" style="1" customWidth="1"/>
    <col min="3778" max="3778" width="11.85546875" style="1" customWidth="1"/>
    <col min="3779" max="3779" width="9" style="1" customWidth="1"/>
    <col min="3780" max="3780" width="9.7109375" style="1" customWidth="1"/>
    <col min="3781" max="3781" width="9.28515625" style="1" customWidth="1"/>
    <col min="3782" max="3782" width="8.7109375" style="1" customWidth="1"/>
    <col min="3783" max="3783" width="6.85546875" style="1" customWidth="1"/>
    <col min="3784" max="4028" width="9.140625" style="1" customWidth="1"/>
    <col min="4029" max="4029" width="3.7109375" style="1"/>
    <col min="4030" max="4030" width="4.5703125" style="1" customWidth="1"/>
    <col min="4031" max="4031" width="5.85546875" style="1" customWidth="1"/>
    <col min="4032" max="4032" width="36" style="1" customWidth="1"/>
    <col min="4033" max="4033" width="9.7109375" style="1" customWidth="1"/>
    <col min="4034" max="4034" width="11.85546875" style="1" customWidth="1"/>
    <col min="4035" max="4035" width="9" style="1" customWidth="1"/>
    <col min="4036" max="4036" width="9.7109375" style="1" customWidth="1"/>
    <col min="4037" max="4037" width="9.28515625" style="1" customWidth="1"/>
    <col min="4038" max="4038" width="8.7109375" style="1" customWidth="1"/>
    <col min="4039" max="4039" width="6.85546875" style="1" customWidth="1"/>
    <col min="4040" max="4284" width="9.140625" style="1" customWidth="1"/>
    <col min="4285" max="4285" width="3.7109375" style="1"/>
    <col min="4286" max="4286" width="4.5703125" style="1" customWidth="1"/>
    <col min="4287" max="4287" width="5.85546875" style="1" customWidth="1"/>
    <col min="4288" max="4288" width="36" style="1" customWidth="1"/>
    <col min="4289" max="4289" width="9.7109375" style="1" customWidth="1"/>
    <col min="4290" max="4290" width="11.85546875" style="1" customWidth="1"/>
    <col min="4291" max="4291" width="9" style="1" customWidth="1"/>
    <col min="4292" max="4292" width="9.7109375" style="1" customWidth="1"/>
    <col min="4293" max="4293" width="9.28515625" style="1" customWidth="1"/>
    <col min="4294" max="4294" width="8.7109375" style="1" customWidth="1"/>
    <col min="4295" max="4295" width="6.85546875" style="1" customWidth="1"/>
    <col min="4296" max="4540" width="9.140625" style="1" customWidth="1"/>
    <col min="4541" max="4541" width="3.7109375" style="1"/>
    <col min="4542" max="4542" width="4.5703125" style="1" customWidth="1"/>
    <col min="4543" max="4543" width="5.85546875" style="1" customWidth="1"/>
    <col min="4544" max="4544" width="36" style="1" customWidth="1"/>
    <col min="4545" max="4545" width="9.7109375" style="1" customWidth="1"/>
    <col min="4546" max="4546" width="11.85546875" style="1" customWidth="1"/>
    <col min="4547" max="4547" width="9" style="1" customWidth="1"/>
    <col min="4548" max="4548" width="9.7109375" style="1" customWidth="1"/>
    <col min="4549" max="4549" width="9.28515625" style="1" customWidth="1"/>
    <col min="4550" max="4550" width="8.7109375" style="1" customWidth="1"/>
    <col min="4551" max="4551" width="6.85546875" style="1" customWidth="1"/>
    <col min="4552" max="4796" width="9.140625" style="1" customWidth="1"/>
    <col min="4797" max="4797" width="3.7109375" style="1"/>
    <col min="4798" max="4798" width="4.5703125" style="1" customWidth="1"/>
    <col min="4799" max="4799" width="5.85546875" style="1" customWidth="1"/>
    <col min="4800" max="4800" width="36" style="1" customWidth="1"/>
    <col min="4801" max="4801" width="9.7109375" style="1" customWidth="1"/>
    <col min="4802" max="4802" width="11.85546875" style="1" customWidth="1"/>
    <col min="4803" max="4803" width="9" style="1" customWidth="1"/>
    <col min="4804" max="4804" width="9.7109375" style="1" customWidth="1"/>
    <col min="4805" max="4805" width="9.28515625" style="1" customWidth="1"/>
    <col min="4806" max="4806" width="8.7109375" style="1" customWidth="1"/>
    <col min="4807" max="4807" width="6.85546875" style="1" customWidth="1"/>
    <col min="4808" max="5052" width="9.140625" style="1" customWidth="1"/>
    <col min="5053" max="5053" width="3.7109375" style="1"/>
    <col min="5054" max="5054" width="4.5703125" style="1" customWidth="1"/>
    <col min="5055" max="5055" width="5.85546875" style="1" customWidth="1"/>
    <col min="5056" max="5056" width="36" style="1" customWidth="1"/>
    <col min="5057" max="5057" width="9.7109375" style="1" customWidth="1"/>
    <col min="5058" max="5058" width="11.85546875" style="1" customWidth="1"/>
    <col min="5059" max="5059" width="9" style="1" customWidth="1"/>
    <col min="5060" max="5060" width="9.7109375" style="1" customWidth="1"/>
    <col min="5061" max="5061" width="9.28515625" style="1" customWidth="1"/>
    <col min="5062" max="5062" width="8.7109375" style="1" customWidth="1"/>
    <col min="5063" max="5063" width="6.85546875" style="1" customWidth="1"/>
    <col min="5064" max="5308" width="9.140625" style="1" customWidth="1"/>
    <col min="5309" max="5309" width="3.7109375" style="1"/>
    <col min="5310" max="5310" width="4.5703125" style="1" customWidth="1"/>
    <col min="5311" max="5311" width="5.85546875" style="1" customWidth="1"/>
    <col min="5312" max="5312" width="36" style="1" customWidth="1"/>
    <col min="5313" max="5313" width="9.7109375" style="1" customWidth="1"/>
    <col min="5314" max="5314" width="11.85546875" style="1" customWidth="1"/>
    <col min="5315" max="5315" width="9" style="1" customWidth="1"/>
    <col min="5316" max="5316" width="9.7109375" style="1" customWidth="1"/>
    <col min="5317" max="5317" width="9.28515625" style="1" customWidth="1"/>
    <col min="5318" max="5318" width="8.7109375" style="1" customWidth="1"/>
    <col min="5319" max="5319" width="6.85546875" style="1" customWidth="1"/>
    <col min="5320" max="5564" width="9.140625" style="1" customWidth="1"/>
    <col min="5565" max="5565" width="3.7109375" style="1"/>
    <col min="5566" max="5566" width="4.5703125" style="1" customWidth="1"/>
    <col min="5567" max="5567" width="5.85546875" style="1" customWidth="1"/>
    <col min="5568" max="5568" width="36" style="1" customWidth="1"/>
    <col min="5569" max="5569" width="9.7109375" style="1" customWidth="1"/>
    <col min="5570" max="5570" width="11.85546875" style="1" customWidth="1"/>
    <col min="5571" max="5571" width="9" style="1" customWidth="1"/>
    <col min="5572" max="5572" width="9.7109375" style="1" customWidth="1"/>
    <col min="5573" max="5573" width="9.28515625" style="1" customWidth="1"/>
    <col min="5574" max="5574" width="8.7109375" style="1" customWidth="1"/>
    <col min="5575" max="5575" width="6.85546875" style="1" customWidth="1"/>
    <col min="5576" max="5820" width="9.140625" style="1" customWidth="1"/>
    <col min="5821" max="5821" width="3.7109375" style="1"/>
    <col min="5822" max="5822" width="4.5703125" style="1" customWidth="1"/>
    <col min="5823" max="5823" width="5.85546875" style="1" customWidth="1"/>
    <col min="5824" max="5824" width="36" style="1" customWidth="1"/>
    <col min="5825" max="5825" width="9.7109375" style="1" customWidth="1"/>
    <col min="5826" max="5826" width="11.85546875" style="1" customWidth="1"/>
    <col min="5827" max="5827" width="9" style="1" customWidth="1"/>
    <col min="5828" max="5828" width="9.7109375" style="1" customWidth="1"/>
    <col min="5829" max="5829" width="9.28515625" style="1" customWidth="1"/>
    <col min="5830" max="5830" width="8.7109375" style="1" customWidth="1"/>
    <col min="5831" max="5831" width="6.85546875" style="1" customWidth="1"/>
    <col min="5832" max="6076" width="9.140625" style="1" customWidth="1"/>
    <col min="6077" max="6077" width="3.7109375" style="1"/>
    <col min="6078" max="6078" width="4.5703125" style="1" customWidth="1"/>
    <col min="6079" max="6079" width="5.85546875" style="1" customWidth="1"/>
    <col min="6080" max="6080" width="36" style="1" customWidth="1"/>
    <col min="6081" max="6081" width="9.7109375" style="1" customWidth="1"/>
    <col min="6082" max="6082" width="11.85546875" style="1" customWidth="1"/>
    <col min="6083" max="6083" width="9" style="1" customWidth="1"/>
    <col min="6084" max="6084" width="9.7109375" style="1" customWidth="1"/>
    <col min="6085" max="6085" width="9.28515625" style="1" customWidth="1"/>
    <col min="6086" max="6086" width="8.7109375" style="1" customWidth="1"/>
    <col min="6087" max="6087" width="6.85546875" style="1" customWidth="1"/>
    <col min="6088" max="6332" width="9.140625" style="1" customWidth="1"/>
    <col min="6333" max="6333" width="3.7109375" style="1"/>
    <col min="6334" max="6334" width="4.5703125" style="1" customWidth="1"/>
    <col min="6335" max="6335" width="5.85546875" style="1" customWidth="1"/>
    <col min="6336" max="6336" width="36" style="1" customWidth="1"/>
    <col min="6337" max="6337" width="9.7109375" style="1" customWidth="1"/>
    <col min="6338" max="6338" width="11.85546875" style="1" customWidth="1"/>
    <col min="6339" max="6339" width="9" style="1" customWidth="1"/>
    <col min="6340" max="6340" width="9.7109375" style="1" customWidth="1"/>
    <col min="6341" max="6341" width="9.28515625" style="1" customWidth="1"/>
    <col min="6342" max="6342" width="8.7109375" style="1" customWidth="1"/>
    <col min="6343" max="6343" width="6.85546875" style="1" customWidth="1"/>
    <col min="6344" max="6588" width="9.140625" style="1" customWidth="1"/>
    <col min="6589" max="6589" width="3.7109375" style="1"/>
    <col min="6590" max="6590" width="4.5703125" style="1" customWidth="1"/>
    <col min="6591" max="6591" width="5.85546875" style="1" customWidth="1"/>
    <col min="6592" max="6592" width="36" style="1" customWidth="1"/>
    <col min="6593" max="6593" width="9.7109375" style="1" customWidth="1"/>
    <col min="6594" max="6594" width="11.85546875" style="1" customWidth="1"/>
    <col min="6595" max="6595" width="9" style="1" customWidth="1"/>
    <col min="6596" max="6596" width="9.7109375" style="1" customWidth="1"/>
    <col min="6597" max="6597" width="9.28515625" style="1" customWidth="1"/>
    <col min="6598" max="6598" width="8.7109375" style="1" customWidth="1"/>
    <col min="6599" max="6599" width="6.85546875" style="1" customWidth="1"/>
    <col min="6600" max="6844" width="9.140625" style="1" customWidth="1"/>
    <col min="6845" max="6845" width="3.7109375" style="1"/>
    <col min="6846" max="6846" width="4.5703125" style="1" customWidth="1"/>
    <col min="6847" max="6847" width="5.85546875" style="1" customWidth="1"/>
    <col min="6848" max="6848" width="36" style="1" customWidth="1"/>
    <col min="6849" max="6849" width="9.7109375" style="1" customWidth="1"/>
    <col min="6850" max="6850" width="11.85546875" style="1" customWidth="1"/>
    <col min="6851" max="6851" width="9" style="1" customWidth="1"/>
    <col min="6852" max="6852" width="9.7109375" style="1" customWidth="1"/>
    <col min="6853" max="6853" width="9.28515625" style="1" customWidth="1"/>
    <col min="6854" max="6854" width="8.7109375" style="1" customWidth="1"/>
    <col min="6855" max="6855" width="6.85546875" style="1" customWidth="1"/>
    <col min="6856" max="7100" width="9.140625" style="1" customWidth="1"/>
    <col min="7101" max="7101" width="3.7109375" style="1"/>
    <col min="7102" max="7102" width="4.5703125" style="1" customWidth="1"/>
    <col min="7103" max="7103" width="5.85546875" style="1" customWidth="1"/>
    <col min="7104" max="7104" width="36" style="1" customWidth="1"/>
    <col min="7105" max="7105" width="9.7109375" style="1" customWidth="1"/>
    <col min="7106" max="7106" width="11.85546875" style="1" customWidth="1"/>
    <col min="7107" max="7107" width="9" style="1" customWidth="1"/>
    <col min="7108" max="7108" width="9.7109375" style="1" customWidth="1"/>
    <col min="7109" max="7109" width="9.28515625" style="1" customWidth="1"/>
    <col min="7110" max="7110" width="8.7109375" style="1" customWidth="1"/>
    <col min="7111" max="7111" width="6.85546875" style="1" customWidth="1"/>
    <col min="7112" max="7356" width="9.140625" style="1" customWidth="1"/>
    <col min="7357" max="7357" width="3.7109375" style="1"/>
    <col min="7358" max="7358" width="4.5703125" style="1" customWidth="1"/>
    <col min="7359" max="7359" width="5.85546875" style="1" customWidth="1"/>
    <col min="7360" max="7360" width="36" style="1" customWidth="1"/>
    <col min="7361" max="7361" width="9.7109375" style="1" customWidth="1"/>
    <col min="7362" max="7362" width="11.85546875" style="1" customWidth="1"/>
    <col min="7363" max="7363" width="9" style="1" customWidth="1"/>
    <col min="7364" max="7364" width="9.7109375" style="1" customWidth="1"/>
    <col min="7365" max="7365" width="9.28515625" style="1" customWidth="1"/>
    <col min="7366" max="7366" width="8.7109375" style="1" customWidth="1"/>
    <col min="7367" max="7367" width="6.85546875" style="1" customWidth="1"/>
    <col min="7368" max="7612" width="9.140625" style="1" customWidth="1"/>
    <col min="7613" max="7613" width="3.7109375" style="1"/>
    <col min="7614" max="7614" width="4.5703125" style="1" customWidth="1"/>
    <col min="7615" max="7615" width="5.85546875" style="1" customWidth="1"/>
    <col min="7616" max="7616" width="36" style="1" customWidth="1"/>
    <col min="7617" max="7617" width="9.7109375" style="1" customWidth="1"/>
    <col min="7618" max="7618" width="11.85546875" style="1" customWidth="1"/>
    <col min="7619" max="7619" width="9" style="1" customWidth="1"/>
    <col min="7620" max="7620" width="9.7109375" style="1" customWidth="1"/>
    <col min="7621" max="7621" width="9.28515625" style="1" customWidth="1"/>
    <col min="7622" max="7622" width="8.7109375" style="1" customWidth="1"/>
    <col min="7623" max="7623" width="6.85546875" style="1" customWidth="1"/>
    <col min="7624" max="7868" width="9.140625" style="1" customWidth="1"/>
    <col min="7869" max="7869" width="3.7109375" style="1"/>
    <col min="7870" max="7870" width="4.5703125" style="1" customWidth="1"/>
    <col min="7871" max="7871" width="5.85546875" style="1" customWidth="1"/>
    <col min="7872" max="7872" width="36" style="1" customWidth="1"/>
    <col min="7873" max="7873" width="9.7109375" style="1" customWidth="1"/>
    <col min="7874" max="7874" width="11.85546875" style="1" customWidth="1"/>
    <col min="7875" max="7875" width="9" style="1" customWidth="1"/>
    <col min="7876" max="7876" width="9.7109375" style="1" customWidth="1"/>
    <col min="7877" max="7877" width="9.28515625" style="1" customWidth="1"/>
    <col min="7878" max="7878" width="8.7109375" style="1" customWidth="1"/>
    <col min="7879" max="7879" width="6.85546875" style="1" customWidth="1"/>
    <col min="7880" max="8124" width="9.140625" style="1" customWidth="1"/>
    <col min="8125" max="8125" width="3.7109375" style="1"/>
    <col min="8126" max="8126" width="4.5703125" style="1" customWidth="1"/>
    <col min="8127" max="8127" width="5.85546875" style="1" customWidth="1"/>
    <col min="8128" max="8128" width="36" style="1" customWidth="1"/>
    <col min="8129" max="8129" width="9.7109375" style="1" customWidth="1"/>
    <col min="8130" max="8130" width="11.85546875" style="1" customWidth="1"/>
    <col min="8131" max="8131" width="9" style="1" customWidth="1"/>
    <col min="8132" max="8132" width="9.7109375" style="1" customWidth="1"/>
    <col min="8133" max="8133" width="9.28515625" style="1" customWidth="1"/>
    <col min="8134" max="8134" width="8.7109375" style="1" customWidth="1"/>
    <col min="8135" max="8135" width="6.85546875" style="1" customWidth="1"/>
    <col min="8136" max="8380" width="9.140625" style="1" customWidth="1"/>
    <col min="8381" max="8381" width="3.7109375" style="1"/>
    <col min="8382" max="8382" width="4.5703125" style="1" customWidth="1"/>
    <col min="8383" max="8383" width="5.85546875" style="1" customWidth="1"/>
    <col min="8384" max="8384" width="36" style="1" customWidth="1"/>
    <col min="8385" max="8385" width="9.7109375" style="1" customWidth="1"/>
    <col min="8386" max="8386" width="11.85546875" style="1" customWidth="1"/>
    <col min="8387" max="8387" width="9" style="1" customWidth="1"/>
    <col min="8388" max="8388" width="9.7109375" style="1" customWidth="1"/>
    <col min="8389" max="8389" width="9.28515625" style="1" customWidth="1"/>
    <col min="8390" max="8390" width="8.7109375" style="1" customWidth="1"/>
    <col min="8391" max="8391" width="6.85546875" style="1" customWidth="1"/>
    <col min="8392" max="8636" width="9.140625" style="1" customWidth="1"/>
    <col min="8637" max="8637" width="3.7109375" style="1"/>
    <col min="8638" max="8638" width="4.5703125" style="1" customWidth="1"/>
    <col min="8639" max="8639" width="5.85546875" style="1" customWidth="1"/>
    <col min="8640" max="8640" width="36" style="1" customWidth="1"/>
    <col min="8641" max="8641" width="9.7109375" style="1" customWidth="1"/>
    <col min="8642" max="8642" width="11.85546875" style="1" customWidth="1"/>
    <col min="8643" max="8643" width="9" style="1" customWidth="1"/>
    <col min="8644" max="8644" width="9.7109375" style="1" customWidth="1"/>
    <col min="8645" max="8645" width="9.28515625" style="1" customWidth="1"/>
    <col min="8646" max="8646" width="8.7109375" style="1" customWidth="1"/>
    <col min="8647" max="8647" width="6.85546875" style="1" customWidth="1"/>
    <col min="8648" max="8892" width="9.140625" style="1" customWidth="1"/>
    <col min="8893" max="8893" width="3.7109375" style="1"/>
    <col min="8894" max="8894" width="4.5703125" style="1" customWidth="1"/>
    <col min="8895" max="8895" width="5.85546875" style="1" customWidth="1"/>
    <col min="8896" max="8896" width="36" style="1" customWidth="1"/>
    <col min="8897" max="8897" width="9.7109375" style="1" customWidth="1"/>
    <col min="8898" max="8898" width="11.85546875" style="1" customWidth="1"/>
    <col min="8899" max="8899" width="9" style="1" customWidth="1"/>
    <col min="8900" max="8900" width="9.7109375" style="1" customWidth="1"/>
    <col min="8901" max="8901" width="9.28515625" style="1" customWidth="1"/>
    <col min="8902" max="8902" width="8.7109375" style="1" customWidth="1"/>
    <col min="8903" max="8903" width="6.85546875" style="1" customWidth="1"/>
    <col min="8904" max="9148" width="9.140625" style="1" customWidth="1"/>
    <col min="9149" max="9149" width="3.7109375" style="1"/>
    <col min="9150" max="9150" width="4.5703125" style="1" customWidth="1"/>
    <col min="9151" max="9151" width="5.85546875" style="1" customWidth="1"/>
    <col min="9152" max="9152" width="36" style="1" customWidth="1"/>
    <col min="9153" max="9153" width="9.7109375" style="1" customWidth="1"/>
    <col min="9154" max="9154" width="11.85546875" style="1" customWidth="1"/>
    <col min="9155" max="9155" width="9" style="1" customWidth="1"/>
    <col min="9156" max="9156" width="9.7109375" style="1" customWidth="1"/>
    <col min="9157" max="9157" width="9.28515625" style="1" customWidth="1"/>
    <col min="9158" max="9158" width="8.7109375" style="1" customWidth="1"/>
    <col min="9159" max="9159" width="6.85546875" style="1" customWidth="1"/>
    <col min="9160" max="9404" width="9.140625" style="1" customWidth="1"/>
    <col min="9405" max="9405" width="3.7109375" style="1"/>
    <col min="9406" max="9406" width="4.5703125" style="1" customWidth="1"/>
    <col min="9407" max="9407" width="5.85546875" style="1" customWidth="1"/>
    <col min="9408" max="9408" width="36" style="1" customWidth="1"/>
    <col min="9409" max="9409" width="9.7109375" style="1" customWidth="1"/>
    <col min="9410" max="9410" width="11.85546875" style="1" customWidth="1"/>
    <col min="9411" max="9411" width="9" style="1" customWidth="1"/>
    <col min="9412" max="9412" width="9.7109375" style="1" customWidth="1"/>
    <col min="9413" max="9413" width="9.28515625" style="1" customWidth="1"/>
    <col min="9414" max="9414" width="8.7109375" style="1" customWidth="1"/>
    <col min="9415" max="9415" width="6.85546875" style="1" customWidth="1"/>
    <col min="9416" max="9660" width="9.140625" style="1" customWidth="1"/>
    <col min="9661" max="9661" width="3.7109375" style="1"/>
    <col min="9662" max="9662" width="4.5703125" style="1" customWidth="1"/>
    <col min="9663" max="9663" width="5.85546875" style="1" customWidth="1"/>
    <col min="9664" max="9664" width="36" style="1" customWidth="1"/>
    <col min="9665" max="9665" width="9.7109375" style="1" customWidth="1"/>
    <col min="9666" max="9666" width="11.85546875" style="1" customWidth="1"/>
    <col min="9667" max="9667" width="9" style="1" customWidth="1"/>
    <col min="9668" max="9668" width="9.7109375" style="1" customWidth="1"/>
    <col min="9669" max="9669" width="9.28515625" style="1" customWidth="1"/>
    <col min="9670" max="9670" width="8.7109375" style="1" customWidth="1"/>
    <col min="9671" max="9671" width="6.85546875" style="1" customWidth="1"/>
    <col min="9672" max="9916" width="9.140625" style="1" customWidth="1"/>
    <col min="9917" max="9917" width="3.7109375" style="1"/>
    <col min="9918" max="9918" width="4.5703125" style="1" customWidth="1"/>
    <col min="9919" max="9919" width="5.85546875" style="1" customWidth="1"/>
    <col min="9920" max="9920" width="36" style="1" customWidth="1"/>
    <col min="9921" max="9921" width="9.7109375" style="1" customWidth="1"/>
    <col min="9922" max="9922" width="11.85546875" style="1" customWidth="1"/>
    <col min="9923" max="9923" width="9" style="1" customWidth="1"/>
    <col min="9924" max="9924" width="9.7109375" style="1" customWidth="1"/>
    <col min="9925" max="9925" width="9.28515625" style="1" customWidth="1"/>
    <col min="9926" max="9926" width="8.7109375" style="1" customWidth="1"/>
    <col min="9927" max="9927" width="6.85546875" style="1" customWidth="1"/>
    <col min="9928" max="10172" width="9.140625" style="1" customWidth="1"/>
    <col min="10173" max="10173" width="3.7109375" style="1"/>
    <col min="10174" max="10174" width="4.5703125" style="1" customWidth="1"/>
    <col min="10175" max="10175" width="5.85546875" style="1" customWidth="1"/>
    <col min="10176" max="10176" width="36" style="1" customWidth="1"/>
    <col min="10177" max="10177" width="9.7109375" style="1" customWidth="1"/>
    <col min="10178" max="10178" width="11.85546875" style="1" customWidth="1"/>
    <col min="10179" max="10179" width="9" style="1" customWidth="1"/>
    <col min="10180" max="10180" width="9.7109375" style="1" customWidth="1"/>
    <col min="10181" max="10181" width="9.28515625" style="1" customWidth="1"/>
    <col min="10182" max="10182" width="8.7109375" style="1" customWidth="1"/>
    <col min="10183" max="10183" width="6.85546875" style="1" customWidth="1"/>
    <col min="10184" max="10428" width="9.140625" style="1" customWidth="1"/>
    <col min="10429" max="10429" width="3.7109375" style="1"/>
    <col min="10430" max="10430" width="4.5703125" style="1" customWidth="1"/>
    <col min="10431" max="10431" width="5.85546875" style="1" customWidth="1"/>
    <col min="10432" max="10432" width="36" style="1" customWidth="1"/>
    <col min="10433" max="10433" width="9.7109375" style="1" customWidth="1"/>
    <col min="10434" max="10434" width="11.85546875" style="1" customWidth="1"/>
    <col min="10435" max="10435" width="9" style="1" customWidth="1"/>
    <col min="10436" max="10436" width="9.7109375" style="1" customWidth="1"/>
    <col min="10437" max="10437" width="9.28515625" style="1" customWidth="1"/>
    <col min="10438" max="10438" width="8.7109375" style="1" customWidth="1"/>
    <col min="10439" max="10439" width="6.85546875" style="1" customWidth="1"/>
    <col min="10440" max="10684" width="9.140625" style="1" customWidth="1"/>
    <col min="10685" max="10685" width="3.7109375" style="1"/>
    <col min="10686" max="10686" width="4.5703125" style="1" customWidth="1"/>
    <col min="10687" max="10687" width="5.85546875" style="1" customWidth="1"/>
    <col min="10688" max="10688" width="36" style="1" customWidth="1"/>
    <col min="10689" max="10689" width="9.7109375" style="1" customWidth="1"/>
    <col min="10690" max="10690" width="11.85546875" style="1" customWidth="1"/>
    <col min="10691" max="10691" width="9" style="1" customWidth="1"/>
    <col min="10692" max="10692" width="9.7109375" style="1" customWidth="1"/>
    <col min="10693" max="10693" width="9.28515625" style="1" customWidth="1"/>
    <col min="10694" max="10694" width="8.7109375" style="1" customWidth="1"/>
    <col min="10695" max="10695" width="6.85546875" style="1" customWidth="1"/>
    <col min="10696" max="10940" width="9.140625" style="1" customWidth="1"/>
    <col min="10941" max="10941" width="3.7109375" style="1"/>
    <col min="10942" max="10942" width="4.5703125" style="1" customWidth="1"/>
    <col min="10943" max="10943" width="5.85546875" style="1" customWidth="1"/>
    <col min="10944" max="10944" width="36" style="1" customWidth="1"/>
    <col min="10945" max="10945" width="9.7109375" style="1" customWidth="1"/>
    <col min="10946" max="10946" width="11.85546875" style="1" customWidth="1"/>
    <col min="10947" max="10947" width="9" style="1" customWidth="1"/>
    <col min="10948" max="10948" width="9.7109375" style="1" customWidth="1"/>
    <col min="10949" max="10949" width="9.28515625" style="1" customWidth="1"/>
    <col min="10950" max="10950" width="8.7109375" style="1" customWidth="1"/>
    <col min="10951" max="10951" width="6.85546875" style="1" customWidth="1"/>
    <col min="10952" max="11196" width="9.140625" style="1" customWidth="1"/>
    <col min="11197" max="11197" width="3.7109375" style="1"/>
    <col min="11198" max="11198" width="4.5703125" style="1" customWidth="1"/>
    <col min="11199" max="11199" width="5.85546875" style="1" customWidth="1"/>
    <col min="11200" max="11200" width="36" style="1" customWidth="1"/>
    <col min="11201" max="11201" width="9.7109375" style="1" customWidth="1"/>
    <col min="11202" max="11202" width="11.85546875" style="1" customWidth="1"/>
    <col min="11203" max="11203" width="9" style="1" customWidth="1"/>
    <col min="11204" max="11204" width="9.7109375" style="1" customWidth="1"/>
    <col min="11205" max="11205" width="9.28515625" style="1" customWidth="1"/>
    <col min="11206" max="11206" width="8.7109375" style="1" customWidth="1"/>
    <col min="11207" max="11207" width="6.85546875" style="1" customWidth="1"/>
    <col min="11208" max="11452" width="9.140625" style="1" customWidth="1"/>
    <col min="11453" max="11453" width="3.7109375" style="1"/>
    <col min="11454" max="11454" width="4.5703125" style="1" customWidth="1"/>
    <col min="11455" max="11455" width="5.85546875" style="1" customWidth="1"/>
    <col min="11456" max="11456" width="36" style="1" customWidth="1"/>
    <col min="11457" max="11457" width="9.7109375" style="1" customWidth="1"/>
    <col min="11458" max="11458" width="11.85546875" style="1" customWidth="1"/>
    <col min="11459" max="11459" width="9" style="1" customWidth="1"/>
    <col min="11460" max="11460" width="9.7109375" style="1" customWidth="1"/>
    <col min="11461" max="11461" width="9.28515625" style="1" customWidth="1"/>
    <col min="11462" max="11462" width="8.7109375" style="1" customWidth="1"/>
    <col min="11463" max="11463" width="6.85546875" style="1" customWidth="1"/>
    <col min="11464" max="11708" width="9.140625" style="1" customWidth="1"/>
    <col min="11709" max="11709" width="3.7109375" style="1"/>
    <col min="11710" max="11710" width="4.5703125" style="1" customWidth="1"/>
    <col min="11711" max="11711" width="5.85546875" style="1" customWidth="1"/>
    <col min="11712" max="11712" width="36" style="1" customWidth="1"/>
    <col min="11713" max="11713" width="9.7109375" style="1" customWidth="1"/>
    <col min="11714" max="11714" width="11.85546875" style="1" customWidth="1"/>
    <col min="11715" max="11715" width="9" style="1" customWidth="1"/>
    <col min="11716" max="11716" width="9.7109375" style="1" customWidth="1"/>
    <col min="11717" max="11717" width="9.28515625" style="1" customWidth="1"/>
    <col min="11718" max="11718" width="8.7109375" style="1" customWidth="1"/>
    <col min="11719" max="11719" width="6.85546875" style="1" customWidth="1"/>
    <col min="11720" max="11964" width="9.140625" style="1" customWidth="1"/>
    <col min="11965" max="11965" width="3.7109375" style="1"/>
    <col min="11966" max="11966" width="4.5703125" style="1" customWidth="1"/>
    <col min="11967" max="11967" width="5.85546875" style="1" customWidth="1"/>
    <col min="11968" max="11968" width="36" style="1" customWidth="1"/>
    <col min="11969" max="11969" width="9.7109375" style="1" customWidth="1"/>
    <col min="11970" max="11970" width="11.85546875" style="1" customWidth="1"/>
    <col min="11971" max="11971" width="9" style="1" customWidth="1"/>
    <col min="11972" max="11972" width="9.7109375" style="1" customWidth="1"/>
    <col min="11973" max="11973" width="9.28515625" style="1" customWidth="1"/>
    <col min="11974" max="11974" width="8.7109375" style="1" customWidth="1"/>
    <col min="11975" max="11975" width="6.85546875" style="1" customWidth="1"/>
    <col min="11976" max="12220" width="9.140625" style="1" customWidth="1"/>
    <col min="12221" max="12221" width="3.7109375" style="1"/>
    <col min="12222" max="12222" width="4.5703125" style="1" customWidth="1"/>
    <col min="12223" max="12223" width="5.85546875" style="1" customWidth="1"/>
    <col min="12224" max="12224" width="36" style="1" customWidth="1"/>
    <col min="12225" max="12225" width="9.7109375" style="1" customWidth="1"/>
    <col min="12226" max="12226" width="11.85546875" style="1" customWidth="1"/>
    <col min="12227" max="12227" width="9" style="1" customWidth="1"/>
    <col min="12228" max="12228" width="9.7109375" style="1" customWidth="1"/>
    <col min="12229" max="12229" width="9.28515625" style="1" customWidth="1"/>
    <col min="12230" max="12230" width="8.7109375" style="1" customWidth="1"/>
    <col min="12231" max="12231" width="6.85546875" style="1" customWidth="1"/>
    <col min="12232" max="12476" width="9.140625" style="1" customWidth="1"/>
    <col min="12477" max="12477" width="3.7109375" style="1"/>
    <col min="12478" max="12478" width="4.5703125" style="1" customWidth="1"/>
    <col min="12479" max="12479" width="5.85546875" style="1" customWidth="1"/>
    <col min="12480" max="12480" width="36" style="1" customWidth="1"/>
    <col min="12481" max="12481" width="9.7109375" style="1" customWidth="1"/>
    <col min="12482" max="12482" width="11.85546875" style="1" customWidth="1"/>
    <col min="12483" max="12483" width="9" style="1" customWidth="1"/>
    <col min="12484" max="12484" width="9.7109375" style="1" customWidth="1"/>
    <col min="12485" max="12485" width="9.28515625" style="1" customWidth="1"/>
    <col min="12486" max="12486" width="8.7109375" style="1" customWidth="1"/>
    <col min="12487" max="12487" width="6.85546875" style="1" customWidth="1"/>
    <col min="12488" max="12732" width="9.140625" style="1" customWidth="1"/>
    <col min="12733" max="12733" width="3.7109375" style="1"/>
    <col min="12734" max="12734" width="4.5703125" style="1" customWidth="1"/>
    <col min="12735" max="12735" width="5.85546875" style="1" customWidth="1"/>
    <col min="12736" max="12736" width="36" style="1" customWidth="1"/>
    <col min="12737" max="12737" width="9.7109375" style="1" customWidth="1"/>
    <col min="12738" max="12738" width="11.85546875" style="1" customWidth="1"/>
    <col min="12739" max="12739" width="9" style="1" customWidth="1"/>
    <col min="12740" max="12740" width="9.7109375" style="1" customWidth="1"/>
    <col min="12741" max="12741" width="9.28515625" style="1" customWidth="1"/>
    <col min="12742" max="12742" width="8.7109375" style="1" customWidth="1"/>
    <col min="12743" max="12743" width="6.85546875" style="1" customWidth="1"/>
    <col min="12744" max="12988" width="9.140625" style="1" customWidth="1"/>
    <col min="12989" max="12989" width="3.7109375" style="1"/>
    <col min="12990" max="12990" width="4.5703125" style="1" customWidth="1"/>
    <col min="12991" max="12991" width="5.85546875" style="1" customWidth="1"/>
    <col min="12992" max="12992" width="36" style="1" customWidth="1"/>
    <col min="12993" max="12993" width="9.7109375" style="1" customWidth="1"/>
    <col min="12994" max="12994" width="11.85546875" style="1" customWidth="1"/>
    <col min="12995" max="12995" width="9" style="1" customWidth="1"/>
    <col min="12996" max="12996" width="9.7109375" style="1" customWidth="1"/>
    <col min="12997" max="12997" width="9.28515625" style="1" customWidth="1"/>
    <col min="12998" max="12998" width="8.7109375" style="1" customWidth="1"/>
    <col min="12999" max="12999" width="6.85546875" style="1" customWidth="1"/>
    <col min="13000" max="13244" width="9.140625" style="1" customWidth="1"/>
    <col min="13245" max="13245" width="3.7109375" style="1"/>
    <col min="13246" max="13246" width="4.5703125" style="1" customWidth="1"/>
    <col min="13247" max="13247" width="5.85546875" style="1" customWidth="1"/>
    <col min="13248" max="13248" width="36" style="1" customWidth="1"/>
    <col min="13249" max="13249" width="9.7109375" style="1" customWidth="1"/>
    <col min="13250" max="13250" width="11.85546875" style="1" customWidth="1"/>
    <col min="13251" max="13251" width="9" style="1" customWidth="1"/>
    <col min="13252" max="13252" width="9.7109375" style="1" customWidth="1"/>
    <col min="13253" max="13253" width="9.28515625" style="1" customWidth="1"/>
    <col min="13254" max="13254" width="8.7109375" style="1" customWidth="1"/>
    <col min="13255" max="13255" width="6.85546875" style="1" customWidth="1"/>
    <col min="13256" max="13500" width="9.140625" style="1" customWidth="1"/>
    <col min="13501" max="13501" width="3.7109375" style="1"/>
    <col min="13502" max="13502" width="4.5703125" style="1" customWidth="1"/>
    <col min="13503" max="13503" width="5.85546875" style="1" customWidth="1"/>
    <col min="13504" max="13504" width="36" style="1" customWidth="1"/>
    <col min="13505" max="13505" width="9.7109375" style="1" customWidth="1"/>
    <col min="13506" max="13506" width="11.85546875" style="1" customWidth="1"/>
    <col min="13507" max="13507" width="9" style="1" customWidth="1"/>
    <col min="13508" max="13508" width="9.7109375" style="1" customWidth="1"/>
    <col min="13509" max="13509" width="9.28515625" style="1" customWidth="1"/>
    <col min="13510" max="13510" width="8.7109375" style="1" customWidth="1"/>
    <col min="13511" max="13511" width="6.85546875" style="1" customWidth="1"/>
    <col min="13512" max="13756" width="9.140625" style="1" customWidth="1"/>
    <col min="13757" max="13757" width="3.7109375" style="1"/>
    <col min="13758" max="13758" width="4.5703125" style="1" customWidth="1"/>
    <col min="13759" max="13759" width="5.85546875" style="1" customWidth="1"/>
    <col min="13760" max="13760" width="36" style="1" customWidth="1"/>
    <col min="13761" max="13761" width="9.7109375" style="1" customWidth="1"/>
    <col min="13762" max="13762" width="11.85546875" style="1" customWidth="1"/>
    <col min="13763" max="13763" width="9" style="1" customWidth="1"/>
    <col min="13764" max="13764" width="9.7109375" style="1" customWidth="1"/>
    <col min="13765" max="13765" width="9.28515625" style="1" customWidth="1"/>
    <col min="13766" max="13766" width="8.7109375" style="1" customWidth="1"/>
    <col min="13767" max="13767" width="6.85546875" style="1" customWidth="1"/>
    <col min="13768" max="14012" width="9.140625" style="1" customWidth="1"/>
    <col min="14013" max="14013" width="3.7109375" style="1"/>
    <col min="14014" max="14014" width="4.5703125" style="1" customWidth="1"/>
    <col min="14015" max="14015" width="5.85546875" style="1" customWidth="1"/>
    <col min="14016" max="14016" width="36" style="1" customWidth="1"/>
    <col min="14017" max="14017" width="9.7109375" style="1" customWidth="1"/>
    <col min="14018" max="14018" width="11.85546875" style="1" customWidth="1"/>
    <col min="14019" max="14019" width="9" style="1" customWidth="1"/>
    <col min="14020" max="14020" width="9.7109375" style="1" customWidth="1"/>
    <col min="14021" max="14021" width="9.28515625" style="1" customWidth="1"/>
    <col min="14022" max="14022" width="8.7109375" style="1" customWidth="1"/>
    <col min="14023" max="14023" width="6.85546875" style="1" customWidth="1"/>
    <col min="14024" max="14268" width="9.140625" style="1" customWidth="1"/>
    <col min="14269" max="14269" width="3.7109375" style="1"/>
    <col min="14270" max="14270" width="4.5703125" style="1" customWidth="1"/>
    <col min="14271" max="14271" width="5.85546875" style="1" customWidth="1"/>
    <col min="14272" max="14272" width="36" style="1" customWidth="1"/>
    <col min="14273" max="14273" width="9.7109375" style="1" customWidth="1"/>
    <col min="14274" max="14274" width="11.85546875" style="1" customWidth="1"/>
    <col min="14275" max="14275" width="9" style="1" customWidth="1"/>
    <col min="14276" max="14276" width="9.7109375" style="1" customWidth="1"/>
    <col min="14277" max="14277" width="9.28515625" style="1" customWidth="1"/>
    <col min="14278" max="14278" width="8.7109375" style="1" customWidth="1"/>
    <col min="14279" max="14279" width="6.85546875" style="1" customWidth="1"/>
    <col min="14280" max="14524" width="9.140625" style="1" customWidth="1"/>
    <col min="14525" max="14525" width="3.7109375" style="1"/>
    <col min="14526" max="14526" width="4.5703125" style="1" customWidth="1"/>
    <col min="14527" max="14527" width="5.85546875" style="1" customWidth="1"/>
    <col min="14528" max="14528" width="36" style="1" customWidth="1"/>
    <col min="14529" max="14529" width="9.7109375" style="1" customWidth="1"/>
    <col min="14530" max="14530" width="11.85546875" style="1" customWidth="1"/>
    <col min="14531" max="14531" width="9" style="1" customWidth="1"/>
    <col min="14532" max="14532" width="9.7109375" style="1" customWidth="1"/>
    <col min="14533" max="14533" width="9.28515625" style="1" customWidth="1"/>
    <col min="14534" max="14534" width="8.7109375" style="1" customWidth="1"/>
    <col min="14535" max="14535" width="6.85546875" style="1" customWidth="1"/>
    <col min="14536" max="14780" width="9.140625" style="1" customWidth="1"/>
    <col min="14781" max="14781" width="3.7109375" style="1"/>
    <col min="14782" max="14782" width="4.5703125" style="1" customWidth="1"/>
    <col min="14783" max="14783" width="5.85546875" style="1" customWidth="1"/>
    <col min="14784" max="14784" width="36" style="1" customWidth="1"/>
    <col min="14785" max="14785" width="9.7109375" style="1" customWidth="1"/>
    <col min="14786" max="14786" width="11.85546875" style="1" customWidth="1"/>
    <col min="14787" max="14787" width="9" style="1" customWidth="1"/>
    <col min="14788" max="14788" width="9.7109375" style="1" customWidth="1"/>
    <col min="14789" max="14789" width="9.28515625" style="1" customWidth="1"/>
    <col min="14790" max="14790" width="8.7109375" style="1" customWidth="1"/>
    <col min="14791" max="14791" width="6.85546875" style="1" customWidth="1"/>
    <col min="14792" max="15036" width="9.140625" style="1" customWidth="1"/>
    <col min="15037" max="15037" width="3.7109375" style="1"/>
    <col min="15038" max="15038" width="4.5703125" style="1" customWidth="1"/>
    <col min="15039" max="15039" width="5.85546875" style="1" customWidth="1"/>
    <col min="15040" max="15040" width="36" style="1" customWidth="1"/>
    <col min="15041" max="15041" width="9.7109375" style="1" customWidth="1"/>
    <col min="15042" max="15042" width="11.85546875" style="1" customWidth="1"/>
    <col min="15043" max="15043" width="9" style="1" customWidth="1"/>
    <col min="15044" max="15044" width="9.7109375" style="1" customWidth="1"/>
    <col min="15045" max="15045" width="9.28515625" style="1" customWidth="1"/>
    <col min="15046" max="15046" width="8.7109375" style="1" customWidth="1"/>
    <col min="15047" max="15047" width="6.85546875" style="1" customWidth="1"/>
    <col min="15048" max="15292" width="9.140625" style="1" customWidth="1"/>
    <col min="15293" max="15293" width="3.7109375" style="1"/>
    <col min="15294" max="15294" width="4.5703125" style="1" customWidth="1"/>
    <col min="15295" max="15295" width="5.85546875" style="1" customWidth="1"/>
    <col min="15296" max="15296" width="36" style="1" customWidth="1"/>
    <col min="15297" max="15297" width="9.7109375" style="1" customWidth="1"/>
    <col min="15298" max="15298" width="11.85546875" style="1" customWidth="1"/>
    <col min="15299" max="15299" width="9" style="1" customWidth="1"/>
    <col min="15300" max="15300" width="9.7109375" style="1" customWidth="1"/>
    <col min="15301" max="15301" width="9.28515625" style="1" customWidth="1"/>
    <col min="15302" max="15302" width="8.7109375" style="1" customWidth="1"/>
    <col min="15303" max="15303" width="6.85546875" style="1" customWidth="1"/>
    <col min="15304" max="15548" width="9.140625" style="1" customWidth="1"/>
    <col min="15549" max="15549" width="3.7109375" style="1"/>
    <col min="15550" max="15550" width="4.5703125" style="1" customWidth="1"/>
    <col min="15551" max="15551" width="5.85546875" style="1" customWidth="1"/>
    <col min="15552" max="15552" width="36" style="1" customWidth="1"/>
    <col min="15553" max="15553" width="9.7109375" style="1" customWidth="1"/>
    <col min="15554" max="15554" width="11.85546875" style="1" customWidth="1"/>
    <col min="15555" max="15555" width="9" style="1" customWidth="1"/>
    <col min="15556" max="15556" width="9.7109375" style="1" customWidth="1"/>
    <col min="15557" max="15557" width="9.28515625" style="1" customWidth="1"/>
    <col min="15558" max="15558" width="8.7109375" style="1" customWidth="1"/>
    <col min="15559" max="15559" width="6.85546875" style="1" customWidth="1"/>
    <col min="15560" max="15804" width="9.140625" style="1" customWidth="1"/>
    <col min="15805" max="15805" width="3.7109375" style="1"/>
    <col min="15806" max="15806" width="4.5703125" style="1" customWidth="1"/>
    <col min="15807" max="15807" width="5.85546875" style="1" customWidth="1"/>
    <col min="15808" max="15808" width="36" style="1" customWidth="1"/>
    <col min="15809" max="15809" width="9.7109375" style="1" customWidth="1"/>
    <col min="15810" max="15810" width="11.85546875" style="1" customWidth="1"/>
    <col min="15811" max="15811" width="9" style="1" customWidth="1"/>
    <col min="15812" max="15812" width="9.7109375" style="1" customWidth="1"/>
    <col min="15813" max="15813" width="9.28515625" style="1" customWidth="1"/>
    <col min="15814" max="15814" width="8.7109375" style="1" customWidth="1"/>
    <col min="15815" max="15815" width="6.85546875" style="1" customWidth="1"/>
    <col min="15816" max="16060" width="9.140625" style="1" customWidth="1"/>
    <col min="16061" max="16061" width="3.7109375" style="1"/>
    <col min="16062" max="16062" width="4.5703125" style="1" customWidth="1"/>
    <col min="16063" max="16063" width="5.85546875" style="1" customWidth="1"/>
    <col min="16064" max="16064" width="36" style="1" customWidth="1"/>
    <col min="16065" max="16065" width="9.7109375" style="1" customWidth="1"/>
    <col min="16066" max="16066" width="11.85546875" style="1" customWidth="1"/>
    <col min="16067" max="16067" width="9" style="1" customWidth="1"/>
    <col min="16068" max="16068" width="9.7109375" style="1" customWidth="1"/>
    <col min="16069" max="16069" width="9.28515625" style="1" customWidth="1"/>
    <col min="16070" max="16070" width="8.7109375" style="1" customWidth="1"/>
    <col min="16071" max="16071" width="6.85546875" style="1" customWidth="1"/>
    <col min="16072" max="16316" width="9.140625" style="1" customWidth="1"/>
    <col min="16317" max="16384" width="3.7109375" style="1"/>
  </cols>
  <sheetData>
    <row r="1" spans="1:9" x14ac:dyDescent="0.2">
      <c r="C1" s="4"/>
      <c r="G1" s="170"/>
      <c r="H1" s="170"/>
      <c r="I1" s="170"/>
    </row>
    <row r="2" spans="1:9" x14ac:dyDescent="0.2">
      <c r="A2" s="103"/>
      <c r="B2" s="103"/>
      <c r="C2" s="216" t="s">
        <v>17</v>
      </c>
      <c r="D2" s="216"/>
      <c r="E2" s="216"/>
      <c r="F2" s="216"/>
      <c r="G2" s="216"/>
      <c r="H2" s="216"/>
      <c r="I2" s="216"/>
    </row>
    <row r="3" spans="1:9" x14ac:dyDescent="0.2">
      <c r="A3" s="103"/>
      <c r="B3" s="103"/>
      <c r="C3" s="88"/>
      <c r="D3" s="88"/>
      <c r="E3" s="88"/>
      <c r="F3" s="88"/>
      <c r="G3" s="88"/>
      <c r="H3" s="88"/>
      <c r="I3" s="88"/>
    </row>
    <row r="4" spans="1:9" x14ac:dyDescent="0.2">
      <c r="A4" s="2"/>
      <c r="B4" s="2"/>
      <c r="C4" s="215" t="str">
        <f>'Kopt a'!B19</f>
        <v>Daudzdzīvokļu dzīvojamās mājas vienkāršotās atjaunošanas apliecinājuma karte</v>
      </c>
      <c r="D4" s="215"/>
      <c r="E4" s="215"/>
      <c r="F4" s="215"/>
      <c r="G4" s="215"/>
      <c r="H4" s="215"/>
      <c r="I4" s="215"/>
    </row>
    <row r="5" spans="1:9" x14ac:dyDescent="0.2">
      <c r="A5" s="2"/>
      <c r="B5" s="2"/>
      <c r="C5" s="212" t="s">
        <v>18</v>
      </c>
      <c r="D5" s="212"/>
      <c r="E5" s="212"/>
      <c r="F5" s="212"/>
      <c r="G5" s="212"/>
      <c r="H5" s="212"/>
      <c r="I5" s="212"/>
    </row>
    <row r="6" spans="1:9" ht="11.25" customHeight="1" x14ac:dyDescent="0.2">
      <c r="A6" s="80"/>
      <c r="B6" s="80"/>
      <c r="C6" s="214" t="s">
        <v>53</v>
      </c>
      <c r="D6" s="214"/>
      <c r="E6" s="214"/>
      <c r="F6" s="214"/>
      <c r="G6" s="214"/>
      <c r="H6" s="214"/>
      <c r="I6" s="214"/>
    </row>
    <row r="7" spans="1:9" x14ac:dyDescent="0.2">
      <c r="A7" s="211" t="s">
        <v>19</v>
      </c>
      <c r="B7" s="211"/>
      <c r="C7" s="211"/>
      <c r="D7" s="213" t="str">
        <f>'Kopt a'!B13</f>
        <v>Daudzdzīvokļu dzīvojamā māja</v>
      </c>
      <c r="E7" s="213"/>
      <c r="F7" s="213"/>
      <c r="G7" s="213"/>
      <c r="H7" s="213"/>
      <c r="I7" s="213"/>
    </row>
    <row r="8" spans="1:9" x14ac:dyDescent="0.2">
      <c r="A8" s="211" t="s">
        <v>6</v>
      </c>
      <c r="B8" s="211"/>
      <c r="C8" s="211"/>
      <c r="D8" s="209" t="str">
        <f>'Kopt a'!B14</f>
        <v>Daudzdzīvokļu dzīvojamās mājas vienkāršotās atjaunošanas apliecinājuma karte</v>
      </c>
      <c r="E8" s="209"/>
      <c r="F8" s="209"/>
      <c r="G8" s="209"/>
      <c r="H8" s="209"/>
      <c r="I8" s="209"/>
    </row>
    <row r="9" spans="1:9" x14ac:dyDescent="0.2">
      <c r="A9" s="208" t="s">
        <v>20</v>
      </c>
      <c r="B9" s="208"/>
      <c r="C9" s="208"/>
      <c r="D9" s="209" t="str">
        <f>'Kopt a'!B15</f>
        <v>Enkmaņa iela 1, Valmiera</v>
      </c>
      <c r="E9" s="209"/>
      <c r="F9" s="209"/>
      <c r="G9" s="209"/>
      <c r="H9" s="209"/>
      <c r="I9" s="209"/>
    </row>
    <row r="10" spans="1:9" x14ac:dyDescent="0.2">
      <c r="A10" s="208" t="s">
        <v>21</v>
      </c>
      <c r="B10" s="208"/>
      <c r="C10" s="208"/>
      <c r="D10" s="209">
        <f>'Kopt a'!B16</f>
        <v>0</v>
      </c>
      <c r="E10" s="209"/>
      <c r="F10" s="209"/>
      <c r="G10" s="209"/>
      <c r="H10" s="209"/>
      <c r="I10" s="209"/>
    </row>
    <row r="11" spans="1:9" x14ac:dyDescent="0.2">
      <c r="C11" s="4" t="s">
        <v>22</v>
      </c>
      <c r="D11" s="210">
        <f>E33</f>
        <v>0</v>
      </c>
      <c r="E11" s="210"/>
      <c r="F11" s="77"/>
      <c r="G11" s="77"/>
      <c r="H11" s="77"/>
      <c r="I11" s="77"/>
    </row>
    <row r="12" spans="1:9" x14ac:dyDescent="0.2">
      <c r="C12" s="4" t="s">
        <v>23</v>
      </c>
      <c r="D12" s="210">
        <f>I29</f>
        <v>0</v>
      </c>
      <c r="E12" s="210"/>
      <c r="F12" s="77"/>
      <c r="G12" s="77"/>
      <c r="H12" s="77"/>
      <c r="I12" s="77"/>
    </row>
    <row r="13" spans="1:9" ht="12" thickBot="1" x14ac:dyDescent="0.25">
      <c r="F13" s="16"/>
      <c r="G13" s="16"/>
      <c r="H13" s="16"/>
      <c r="I13" s="16"/>
    </row>
    <row r="14" spans="1:9" x14ac:dyDescent="0.2">
      <c r="A14" s="190" t="s">
        <v>24</v>
      </c>
      <c r="B14" s="192" t="s">
        <v>25</v>
      </c>
      <c r="C14" s="194" t="s">
        <v>26</v>
      </c>
      <c r="D14" s="195"/>
      <c r="E14" s="198" t="s">
        <v>27</v>
      </c>
      <c r="F14" s="204" t="s">
        <v>28</v>
      </c>
      <c r="G14" s="205"/>
      <c r="H14" s="205"/>
      <c r="I14" s="206" t="s">
        <v>29</v>
      </c>
    </row>
    <row r="15" spans="1:9" ht="23.25" thickBot="1" x14ac:dyDescent="0.25">
      <c r="A15" s="191"/>
      <c r="B15" s="193"/>
      <c r="C15" s="196"/>
      <c r="D15" s="197"/>
      <c r="E15" s="199"/>
      <c r="F15" s="17" t="s">
        <v>30</v>
      </c>
      <c r="G15" s="18" t="s">
        <v>31</v>
      </c>
      <c r="H15" s="18" t="s">
        <v>32</v>
      </c>
      <c r="I15" s="207"/>
    </row>
    <row r="16" spans="1:9" x14ac:dyDescent="0.2">
      <c r="A16" s="72" t="s">
        <v>157</v>
      </c>
      <c r="B16" s="22" t="str">
        <f>IF(A16=0,0,CONCATENATE("Lt-",A16))</f>
        <v>Lt-1a</v>
      </c>
      <c r="C16" s="200" t="str">
        <f>'1a'!C2:I2</f>
        <v>Būvlaukuma sagatavošanas darbi</v>
      </c>
      <c r="D16" s="201"/>
      <c r="E16" s="56">
        <f>'1a'!P37</f>
        <v>0</v>
      </c>
      <c r="F16" s="51">
        <f>'1a'!M37</f>
        <v>0</v>
      </c>
      <c r="G16" s="52">
        <f>'1a'!N37</f>
        <v>0</v>
      </c>
      <c r="H16" s="52">
        <f>'1a'!O37</f>
        <v>0</v>
      </c>
      <c r="I16" s="53">
        <f>'1a'!L37</f>
        <v>0</v>
      </c>
    </row>
    <row r="17" spans="1:9" x14ac:dyDescent="0.2">
      <c r="A17" s="73" t="s">
        <v>158</v>
      </c>
      <c r="B17" s="101" t="str">
        <f>IF(A17=0,0,CONCATENATE("Lt-",A17))</f>
        <v>Lt-2a</v>
      </c>
      <c r="C17" s="188" t="str">
        <f>'2a'!C2:I2</f>
        <v>Demontāžas darbi</v>
      </c>
      <c r="D17" s="189"/>
      <c r="E17" s="57">
        <f>'2a'!P18</f>
        <v>0</v>
      </c>
      <c r="F17" s="163">
        <f>'2a'!M18</f>
        <v>0</v>
      </c>
      <c r="G17" s="164">
        <f>'2a'!N18</f>
        <v>0</v>
      </c>
      <c r="H17" s="164">
        <f>'2a'!O18</f>
        <v>0</v>
      </c>
      <c r="I17" s="64">
        <f>'2a'!L18</f>
        <v>0</v>
      </c>
    </row>
    <row r="18" spans="1:9" x14ac:dyDescent="0.2">
      <c r="A18" s="73" t="s">
        <v>159</v>
      </c>
      <c r="B18" s="23" t="str">
        <f>IF(A18=0,0,CONCATENATE("Lt-",A18))</f>
        <v>Lt-3a</v>
      </c>
      <c r="C18" s="202" t="str">
        <f>'3a'!C2:I2</f>
        <v>Ēkas aizsargapmales izveides un cokola siltināšanas darbi</v>
      </c>
      <c r="D18" s="203"/>
      <c r="E18" s="57">
        <f>'3a'!P51</f>
        <v>0</v>
      </c>
      <c r="F18" s="163">
        <f>'3a'!M51</f>
        <v>0</v>
      </c>
      <c r="G18" s="164">
        <f>'3a'!N51</f>
        <v>0</v>
      </c>
      <c r="H18" s="164">
        <f>'3a'!O51</f>
        <v>0</v>
      </c>
      <c r="I18" s="64">
        <f>'3a'!L51</f>
        <v>0</v>
      </c>
    </row>
    <row r="19" spans="1:9" x14ac:dyDescent="0.2">
      <c r="A19" s="73" t="s">
        <v>165</v>
      </c>
      <c r="B19" s="23" t="str">
        <f t="shared" ref="B19:B28" si="0">IF(A19=0,0,CONCATENATE("Lt-",A19))</f>
        <v>Lt-4a</v>
      </c>
      <c r="C19" s="202" t="str">
        <f>'4a'!C2:I2</f>
        <v>Fasādes siltināšanas darbi</v>
      </c>
      <c r="D19" s="203"/>
      <c r="E19" s="57">
        <f>'4a'!P55</f>
        <v>0</v>
      </c>
      <c r="F19" s="44">
        <f>'4a'!M55</f>
        <v>0</v>
      </c>
      <c r="G19" s="54"/>
      <c r="H19" s="54">
        <f>'4a'!O55</f>
        <v>0</v>
      </c>
      <c r="I19" s="55">
        <f>'4a'!L55</f>
        <v>0</v>
      </c>
    </row>
    <row r="20" spans="1:9" ht="11.25" customHeight="1" x14ac:dyDescent="0.2">
      <c r="A20" s="73" t="s">
        <v>192</v>
      </c>
      <c r="B20" s="23" t="str">
        <f t="shared" si="0"/>
        <v>Lt-5a</v>
      </c>
      <c r="C20" s="188" t="str">
        <f>'5a'!C2:I2</f>
        <v>Logu/durvju izbūve</v>
      </c>
      <c r="D20" s="189"/>
      <c r="E20" s="57">
        <f>'5a'!P46</f>
        <v>0</v>
      </c>
      <c r="F20" s="44">
        <f>'5a'!M46</f>
        <v>0</v>
      </c>
      <c r="G20" s="54">
        <f>'5a'!N46</f>
        <v>0</v>
      </c>
      <c r="H20" s="54">
        <f>'5a'!O46</f>
        <v>0</v>
      </c>
      <c r="I20" s="55">
        <f>'5a'!L46</f>
        <v>0</v>
      </c>
    </row>
    <row r="21" spans="1:9" x14ac:dyDescent="0.2">
      <c r="A21" s="73" t="s">
        <v>226</v>
      </c>
      <c r="B21" s="23" t="str">
        <f t="shared" si="0"/>
        <v>Lt-6a</v>
      </c>
      <c r="C21" s="188" t="str">
        <f>'6a'!C2:I2</f>
        <v>Jumta seguma renovācijas darbi</v>
      </c>
      <c r="D21" s="189"/>
      <c r="E21" s="57">
        <f>'6a'!P49</f>
        <v>0</v>
      </c>
      <c r="F21" s="44">
        <f>'6a'!M49</f>
        <v>0</v>
      </c>
      <c r="G21" s="54">
        <f>'6a'!N49</f>
        <v>0</v>
      </c>
      <c r="H21" s="54">
        <f>'6a'!O49</f>
        <v>0</v>
      </c>
      <c r="I21" s="55">
        <f>'6a'!L49</f>
        <v>0</v>
      </c>
    </row>
    <row r="22" spans="1:9" x14ac:dyDescent="0.2">
      <c r="A22" s="73" t="s">
        <v>253</v>
      </c>
      <c r="B22" s="23" t="str">
        <f t="shared" si="0"/>
        <v>Lt-7a</v>
      </c>
      <c r="C22" s="188" t="str">
        <f>'7a'!C2:I2</f>
        <v>Ēkas pagraba pārseguma siltināšanas darbi</v>
      </c>
      <c r="D22" s="189"/>
      <c r="E22" s="57">
        <f>'7a'!P51</f>
        <v>0</v>
      </c>
      <c r="F22" s="44">
        <f>'7a'!M51</f>
        <v>0</v>
      </c>
      <c r="G22" s="54">
        <f>'7a'!N51</f>
        <v>0</v>
      </c>
      <c r="H22" s="54">
        <f>'7a'!O51</f>
        <v>0</v>
      </c>
      <c r="I22" s="55">
        <f>'7a'!L51</f>
        <v>0</v>
      </c>
    </row>
    <row r="23" spans="1:9" x14ac:dyDescent="0.2">
      <c r="A23" s="73" t="s">
        <v>282</v>
      </c>
      <c r="B23" s="23" t="str">
        <f t="shared" si="0"/>
        <v>Lt-8a</v>
      </c>
      <c r="C23" s="188" t="str">
        <f>'8a'!C2:I2</f>
        <v>Ēkas ieejas mezgla pārbūve</v>
      </c>
      <c r="D23" s="189"/>
      <c r="E23" s="57">
        <f>'8a'!P44</f>
        <v>0</v>
      </c>
      <c r="F23" s="44">
        <f>'8a'!M44</f>
        <v>0</v>
      </c>
      <c r="G23" s="54">
        <f>'8a'!N44</f>
        <v>0</v>
      </c>
      <c r="H23" s="54">
        <f>'8a'!O44</f>
        <v>0</v>
      </c>
      <c r="I23" s="55">
        <f>'8a'!L44</f>
        <v>0</v>
      </c>
    </row>
    <row r="24" spans="1:9" x14ac:dyDescent="0.2">
      <c r="A24" s="73" t="s">
        <v>358</v>
      </c>
      <c r="B24" s="23" t="str">
        <f t="shared" si="0"/>
        <v>Lt-9a</v>
      </c>
      <c r="C24" s="188" t="str">
        <f>'9a'!C2:I2</f>
        <v>Koplietošanas telpu darbi</v>
      </c>
      <c r="D24" s="189"/>
      <c r="E24" s="57">
        <f>'9a'!P118</f>
        <v>0</v>
      </c>
      <c r="F24" s="44">
        <f>'9a'!M118</f>
        <v>0</v>
      </c>
      <c r="G24" s="54">
        <f>'9a'!N118</f>
        <v>0</v>
      </c>
      <c r="H24" s="54">
        <f>'9a'!O118</f>
        <v>0</v>
      </c>
      <c r="I24" s="55">
        <f>'9a'!L118</f>
        <v>0</v>
      </c>
    </row>
    <row r="25" spans="1:9" ht="13.5" customHeight="1" x14ac:dyDescent="0.2">
      <c r="A25" s="73" t="s">
        <v>439</v>
      </c>
      <c r="B25" s="23" t="str">
        <f t="shared" si="0"/>
        <v>Lt-10a</v>
      </c>
      <c r="C25" s="188" t="str">
        <f>'10a'!C2:J2</f>
        <v>Apkure un vedināšana</v>
      </c>
      <c r="D25" s="189"/>
      <c r="E25" s="57">
        <f>'10a'!Q102</f>
        <v>0</v>
      </c>
      <c r="F25" s="44">
        <f>'10a'!N102</f>
        <v>0</v>
      </c>
      <c r="G25" s="54">
        <f>'10a'!O102</f>
        <v>0</v>
      </c>
      <c r="H25" s="54">
        <f>'10a'!P102</f>
        <v>0</v>
      </c>
      <c r="I25" s="55">
        <f>'10a'!M102</f>
        <v>0</v>
      </c>
    </row>
    <row r="26" spans="1:9" ht="12" customHeight="1" x14ac:dyDescent="0.2">
      <c r="A26" s="73" t="s">
        <v>480</v>
      </c>
      <c r="B26" s="23" t="str">
        <f t="shared" si="0"/>
        <v>Lt-11a</v>
      </c>
      <c r="C26" s="188" t="str">
        <f>'11a'!C2:I2</f>
        <v>Ūdensvads un kanalizācija</v>
      </c>
      <c r="D26" s="189"/>
      <c r="E26" s="57">
        <f>'11a'!P58</f>
        <v>0</v>
      </c>
      <c r="F26" s="44">
        <f>'11a'!M58</f>
        <v>0</v>
      </c>
      <c r="G26" s="54">
        <f>'11a'!N58</f>
        <v>0</v>
      </c>
      <c r="H26" s="54">
        <f>'11a'!O58</f>
        <v>0</v>
      </c>
      <c r="I26" s="55">
        <f>'11a'!L58</f>
        <v>0</v>
      </c>
    </row>
    <row r="27" spans="1:9" ht="11.25" customHeight="1" x14ac:dyDescent="0.2">
      <c r="A27" s="73" t="s">
        <v>517</v>
      </c>
      <c r="B27" s="23" t="str">
        <f t="shared" si="0"/>
        <v>Lt-12a</v>
      </c>
      <c r="C27" s="188" t="str">
        <f>'12a'!C2:I2</f>
        <v>Siltummezgls</v>
      </c>
      <c r="D27" s="189"/>
      <c r="E27" s="57">
        <f>'12a'!P53</f>
        <v>0</v>
      </c>
      <c r="F27" s="44">
        <f>'12a'!M53</f>
        <v>0</v>
      </c>
      <c r="G27" s="54">
        <f>'12a'!N53</f>
        <v>0</v>
      </c>
      <c r="H27" s="54">
        <f>'12a'!O53</f>
        <v>0</v>
      </c>
      <c r="I27" s="55">
        <f>'12a'!L53</f>
        <v>0</v>
      </c>
    </row>
    <row r="28" spans="1:9" ht="14.25" customHeight="1" thickBot="1" x14ac:dyDescent="0.25">
      <c r="A28" s="73" t="s">
        <v>558</v>
      </c>
      <c r="B28" s="23" t="str">
        <f t="shared" si="0"/>
        <v>Lt-13a</v>
      </c>
      <c r="C28" s="188" t="str">
        <f>'13a'!C2:J2</f>
        <v>Zibensaizsardzība</v>
      </c>
      <c r="D28" s="189"/>
      <c r="E28" s="57">
        <f>'13a'!Q92</f>
        <v>0</v>
      </c>
      <c r="F28" s="44">
        <f>'13a'!N92</f>
        <v>0</v>
      </c>
      <c r="G28" s="54">
        <f>'13a'!O92</f>
        <v>0</v>
      </c>
      <c r="H28" s="54">
        <f>'13a'!P92</f>
        <v>0</v>
      </c>
      <c r="I28" s="55">
        <f>'13a'!M92</f>
        <v>0</v>
      </c>
    </row>
    <row r="29" spans="1:9" ht="12" thickBot="1" x14ac:dyDescent="0.25">
      <c r="A29" s="174" t="s">
        <v>33</v>
      </c>
      <c r="B29" s="175"/>
      <c r="C29" s="175"/>
      <c r="D29" s="175"/>
      <c r="E29" s="39">
        <f>SUM(E16:E28)</f>
        <v>0</v>
      </c>
      <c r="F29" s="38">
        <f>SUM(F16:F28)</f>
        <v>0</v>
      </c>
      <c r="G29" s="38">
        <f>SUM(G16:G28)</f>
        <v>0</v>
      </c>
      <c r="H29" s="38">
        <f>SUM(H16:H28)</f>
        <v>0</v>
      </c>
      <c r="I29" s="39">
        <f>SUM(I16:I28)</f>
        <v>0</v>
      </c>
    </row>
    <row r="30" spans="1:9" x14ac:dyDescent="0.2">
      <c r="A30" s="176" t="s">
        <v>34</v>
      </c>
      <c r="B30" s="177"/>
      <c r="C30" s="178"/>
      <c r="D30" s="69"/>
      <c r="E30" s="40">
        <f>ROUND(E29*$D30,2)</f>
        <v>0</v>
      </c>
      <c r="F30" s="41"/>
      <c r="G30" s="41"/>
      <c r="H30" s="41"/>
      <c r="I30" s="41"/>
    </row>
    <row r="31" spans="1:9" x14ac:dyDescent="0.2">
      <c r="A31" s="179" t="s">
        <v>35</v>
      </c>
      <c r="B31" s="180"/>
      <c r="C31" s="181"/>
      <c r="D31" s="70"/>
      <c r="E31" s="42">
        <f>ROUND(E30*$D31,2)</f>
        <v>0</v>
      </c>
      <c r="F31" s="41"/>
      <c r="G31" s="41"/>
      <c r="H31" s="41"/>
      <c r="I31" s="41"/>
    </row>
    <row r="32" spans="1:9" x14ac:dyDescent="0.2">
      <c r="A32" s="182" t="s">
        <v>36</v>
      </c>
      <c r="B32" s="183"/>
      <c r="C32" s="184"/>
      <c r="D32" s="71"/>
      <c r="E32" s="42">
        <f>ROUND(E29*$D32,2)</f>
        <v>0</v>
      </c>
      <c r="F32" s="41"/>
      <c r="G32" s="41"/>
      <c r="H32" s="41"/>
      <c r="I32" s="41"/>
    </row>
    <row r="33" spans="1:9" ht="12" thickBot="1" x14ac:dyDescent="0.25">
      <c r="A33" s="185" t="s">
        <v>37</v>
      </c>
      <c r="B33" s="186"/>
      <c r="C33" s="187"/>
      <c r="D33" s="20"/>
      <c r="E33" s="43">
        <f>SUM(E29:E32)-E31</f>
        <v>0</v>
      </c>
      <c r="F33" s="41"/>
      <c r="G33" s="41"/>
      <c r="H33" s="41"/>
      <c r="I33" s="41"/>
    </row>
    <row r="34" spans="1:9" x14ac:dyDescent="0.2">
      <c r="G34" s="19"/>
    </row>
    <row r="35" spans="1:9" x14ac:dyDescent="0.2">
      <c r="C35" s="15"/>
      <c r="D35" s="15"/>
      <c r="E35" s="15"/>
      <c r="F35" s="21"/>
      <c r="G35" s="21"/>
      <c r="H35" s="21"/>
      <c r="I35" s="21"/>
    </row>
    <row r="38" spans="1:9" x14ac:dyDescent="0.2">
      <c r="A38" s="1" t="s">
        <v>14</v>
      </c>
      <c r="B38" s="15"/>
      <c r="C38" s="167">
        <f>'Kopt a'!B25</f>
        <v>0</v>
      </c>
      <c r="D38" s="167"/>
      <c r="E38" s="167"/>
      <c r="F38" s="167"/>
      <c r="G38" s="167"/>
      <c r="H38" s="167"/>
    </row>
    <row r="39" spans="1:9" x14ac:dyDescent="0.2">
      <c r="A39" s="15"/>
      <c r="B39" s="15"/>
      <c r="C39" s="168" t="s">
        <v>15</v>
      </c>
      <c r="D39" s="168"/>
      <c r="E39" s="168"/>
      <c r="F39" s="168"/>
      <c r="G39" s="168"/>
      <c r="H39" s="168"/>
    </row>
    <row r="40" spans="1:9" x14ac:dyDescent="0.2">
      <c r="A40" s="15"/>
      <c r="B40" s="15"/>
      <c r="C40" s="15"/>
      <c r="D40" s="15"/>
      <c r="E40" s="15"/>
      <c r="F40" s="15"/>
      <c r="G40" s="15"/>
      <c r="H40" s="15"/>
    </row>
    <row r="41" spans="1:9" x14ac:dyDescent="0.2">
      <c r="A41" s="81" t="str">
        <f>'Kopt a'!A30</f>
        <v>Tāme sastādīta 20__. gada __. _________</v>
      </c>
      <c r="B41" s="82"/>
      <c r="C41" s="82"/>
      <c r="D41" s="82"/>
      <c r="F41" s="15"/>
      <c r="G41" s="15"/>
      <c r="H41" s="15"/>
    </row>
    <row r="42" spans="1:9" x14ac:dyDescent="0.2">
      <c r="A42" s="15"/>
      <c r="B42" s="15"/>
      <c r="C42" s="15"/>
      <c r="D42" s="15"/>
      <c r="E42" s="15"/>
      <c r="F42" s="15"/>
      <c r="G42" s="15"/>
      <c r="H42" s="15"/>
    </row>
    <row r="43" spans="1:9" x14ac:dyDescent="0.2">
      <c r="A43" s="1" t="s">
        <v>38</v>
      </c>
      <c r="B43" s="15"/>
      <c r="C43" s="167">
        <f>'Kopt a'!B27</f>
        <v>0</v>
      </c>
      <c r="D43" s="167"/>
      <c r="E43" s="167"/>
      <c r="F43" s="167"/>
      <c r="G43" s="167"/>
      <c r="H43" s="167"/>
    </row>
    <row r="44" spans="1:9" x14ac:dyDescent="0.2">
      <c r="A44" s="15"/>
      <c r="B44" s="15"/>
      <c r="C44" s="168" t="s">
        <v>15</v>
      </c>
      <c r="D44" s="168"/>
      <c r="E44" s="168"/>
      <c r="F44" s="168"/>
      <c r="G44" s="168"/>
      <c r="H44" s="168"/>
    </row>
    <row r="45" spans="1:9" x14ac:dyDescent="0.2">
      <c r="A45" s="15"/>
      <c r="B45" s="15"/>
      <c r="C45" s="15"/>
      <c r="D45" s="15"/>
      <c r="E45" s="15"/>
      <c r="F45" s="15"/>
      <c r="G45" s="15"/>
      <c r="H45" s="15"/>
    </row>
    <row r="46" spans="1:9" x14ac:dyDescent="0.2">
      <c r="A46" s="81" t="s">
        <v>54</v>
      </c>
      <c r="B46" s="82"/>
      <c r="C46" s="87">
        <f>'Kopt a'!B28</f>
        <v>0</v>
      </c>
      <c r="D46" s="82"/>
      <c r="F46" s="15"/>
      <c r="G46" s="15"/>
      <c r="H46" s="15"/>
    </row>
    <row r="56" spans="5:9" x14ac:dyDescent="0.2">
      <c r="E56" s="19"/>
      <c r="F56" s="19"/>
      <c r="G56" s="19"/>
      <c r="H56" s="19"/>
      <c r="I56" s="19"/>
    </row>
  </sheetData>
  <mergeCells count="43">
    <mergeCell ref="A8:C8"/>
    <mergeCell ref="D8:I8"/>
    <mergeCell ref="G1:I1"/>
    <mergeCell ref="C5:I5"/>
    <mergeCell ref="A7:C7"/>
    <mergeCell ref="D7:I7"/>
    <mergeCell ref="C6:I6"/>
    <mergeCell ref="C4:I4"/>
    <mergeCell ref="C2:I2"/>
    <mergeCell ref="F14:H14"/>
    <mergeCell ref="I14:I15"/>
    <mergeCell ref="A9:C9"/>
    <mergeCell ref="D9:I9"/>
    <mergeCell ref="A10:C10"/>
    <mergeCell ref="D10:I10"/>
    <mergeCell ref="D11:E11"/>
    <mergeCell ref="D12:E12"/>
    <mergeCell ref="C22:D22"/>
    <mergeCell ref="A14:A15"/>
    <mergeCell ref="B14:B15"/>
    <mergeCell ref="C14:D15"/>
    <mergeCell ref="E14:E15"/>
    <mergeCell ref="C16:D16"/>
    <mergeCell ref="C18:D18"/>
    <mergeCell ref="C19:D19"/>
    <mergeCell ref="C20:D20"/>
    <mergeCell ref="C21:D21"/>
    <mergeCell ref="C17:D17"/>
    <mergeCell ref="C28:D28"/>
    <mergeCell ref="C38:H38"/>
    <mergeCell ref="C39:H39"/>
    <mergeCell ref="C23:D23"/>
    <mergeCell ref="C24:D24"/>
    <mergeCell ref="C25:D25"/>
    <mergeCell ref="C26:D26"/>
    <mergeCell ref="C27:D27"/>
    <mergeCell ref="C43:H43"/>
    <mergeCell ref="C44:H44"/>
    <mergeCell ref="A29:D29"/>
    <mergeCell ref="A30:C30"/>
    <mergeCell ref="A31:C31"/>
    <mergeCell ref="A32:C32"/>
    <mergeCell ref="A33:C33"/>
  </mergeCells>
  <conditionalFormatting sqref="E29:I29">
    <cfRule type="cellIs" dxfId="305" priority="29" operator="equal">
      <formula>0</formula>
    </cfRule>
  </conditionalFormatting>
  <conditionalFormatting sqref="D11:E12">
    <cfRule type="cellIs" dxfId="304" priority="28" operator="equal">
      <formula>0</formula>
    </cfRule>
  </conditionalFormatting>
  <conditionalFormatting sqref="C16:E16 E30:E33 C19:D28 I16:I28">
    <cfRule type="cellIs" dxfId="303" priority="26" operator="equal">
      <formula>0</formula>
    </cfRule>
  </conditionalFormatting>
  <conditionalFormatting sqref="D30:D32">
    <cfRule type="cellIs" dxfId="302" priority="24" operator="equal">
      <formula>0</formula>
    </cfRule>
  </conditionalFormatting>
  <conditionalFormatting sqref="C43:H43">
    <cfRule type="cellIs" dxfId="301" priority="21" operator="equal">
      <formula>0</formula>
    </cfRule>
  </conditionalFormatting>
  <conditionalFormatting sqref="C38:H38">
    <cfRule type="cellIs" dxfId="300" priority="20" operator="equal">
      <formula>0</formula>
    </cfRule>
  </conditionalFormatting>
  <conditionalFormatting sqref="E16 E19:E28">
    <cfRule type="cellIs" dxfId="299" priority="18" operator="equal">
      <formula>0</formula>
    </cfRule>
  </conditionalFormatting>
  <conditionalFormatting sqref="F16:I28">
    <cfRule type="cellIs" dxfId="298" priority="17" operator="equal">
      <formula>0</formula>
    </cfRule>
  </conditionalFormatting>
  <conditionalFormatting sqref="D7:I10">
    <cfRule type="cellIs" dxfId="297" priority="16" operator="equal">
      <formula>0</formula>
    </cfRule>
  </conditionalFormatting>
  <conditionalFormatting sqref="C46">
    <cfRule type="cellIs" dxfId="296" priority="14" operator="equal">
      <formula>0</formula>
    </cfRule>
  </conditionalFormatting>
  <conditionalFormatting sqref="B16:B17 B19:B28">
    <cfRule type="cellIs" dxfId="295" priority="13" operator="equal">
      <formula>0</formula>
    </cfRule>
  </conditionalFormatting>
  <conditionalFormatting sqref="A16 A19:A28">
    <cfRule type="cellIs" dxfId="294" priority="11" operator="equal">
      <formula>0</formula>
    </cfRule>
  </conditionalFormatting>
  <conditionalFormatting sqref="A17">
    <cfRule type="cellIs" dxfId="293" priority="6" operator="equal">
      <formula>0</formula>
    </cfRule>
  </conditionalFormatting>
  <conditionalFormatting sqref="C17:D17">
    <cfRule type="cellIs" dxfId="292" priority="10" operator="equal">
      <formula>0</formula>
    </cfRule>
  </conditionalFormatting>
  <conditionalFormatting sqref="E17">
    <cfRule type="cellIs" dxfId="291" priority="9" operator="equal">
      <formula>0</formula>
    </cfRule>
  </conditionalFormatting>
  <conditionalFormatting sqref="C18:D18">
    <cfRule type="cellIs" dxfId="290" priority="5" operator="equal">
      <formula>0</formula>
    </cfRule>
  </conditionalFormatting>
  <conditionalFormatting sqref="E18">
    <cfRule type="cellIs" dxfId="289" priority="4" operator="equal">
      <formula>0</formula>
    </cfRule>
  </conditionalFormatting>
  <conditionalFormatting sqref="B18">
    <cfRule type="cellIs" dxfId="288" priority="2" operator="equal">
      <formula>0</formula>
    </cfRule>
  </conditionalFormatting>
  <conditionalFormatting sqref="A18">
    <cfRule type="cellIs" dxfId="287" priority="1" operator="equal">
      <formula>0</formula>
    </cfRule>
  </conditionalFormatting>
  <pageMargins left="0.7" right="0.7" top="0.75" bottom="0.75" header="0.3" footer="0.3"/>
  <pageSetup paperSize="9" scale="9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23" operator="containsText" id="{12AB918F-DA10-40D3-98FE-0DAD77BA765F}">
            <xm:f>NOT(ISERROR(SEARCH("Tāme sastādīta ____. gada ___. ______________",A41)))</xm:f>
            <xm:f>"Tāme sastādīta ____. gada ___. ______________"</xm:f>
            <x14:dxf>
              <font>
                <color auto="1"/>
              </font>
              <fill>
                <patternFill>
                  <bgColor rgb="FFC6EFCE"/>
                </patternFill>
              </fill>
            </x14:dxf>
          </x14:cfRule>
          <xm:sqref>A41</xm:sqref>
        </x14:conditionalFormatting>
        <x14:conditionalFormatting xmlns:xm="http://schemas.microsoft.com/office/excel/2006/main">
          <x14:cfRule type="containsText" priority="19" operator="containsText" id="{B0E18B02-73ED-406C-A15F-5DAFFA939ECE}">
            <xm:f>NOT(ISERROR(SEARCH("Sertifikāta Nr. _________________________________",A46)))</xm:f>
            <xm:f>"Sertifikāta Nr. _________________________________"</xm:f>
            <x14:dxf>
              <font>
                <color auto="1"/>
              </font>
              <fill>
                <patternFill>
                  <bgColor rgb="FFC6EFCE"/>
                </patternFill>
              </fill>
            </x14:dxf>
          </x14:cfRule>
          <xm:sqref>A46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6"/>
  <sheetViews>
    <sheetView workbookViewId="0">
      <selection activeCell="I15" sqref="I15:I16"/>
    </sheetView>
  </sheetViews>
  <sheetFormatPr defaultColWidth="3.7109375" defaultRowHeight="11.25" x14ac:dyDescent="0.2"/>
  <cols>
    <col min="1" max="1" width="4" style="1" customWidth="1"/>
    <col min="2" max="2" width="5.28515625" style="1" customWidth="1"/>
    <col min="3" max="3" width="28.42578125" style="1" customWidth="1"/>
    <col min="4" max="4" width="6.85546875" style="1" customWidth="1"/>
    <col min="5" max="5" width="11.85546875" style="1" customWidth="1"/>
    <col min="6" max="6" width="9.85546875" style="1" customWidth="1"/>
    <col min="7" max="7" width="10" style="1" customWidth="1"/>
    <col min="8" max="8" width="8.7109375" style="1" customWidth="1"/>
    <col min="9" max="176" width="9.140625" style="1" customWidth="1"/>
    <col min="177" max="177" width="3.7109375" style="1"/>
    <col min="178" max="178" width="4.5703125" style="1" customWidth="1"/>
    <col min="179" max="179" width="5.85546875" style="1" customWidth="1"/>
    <col min="180" max="180" width="36" style="1" customWidth="1"/>
    <col min="181" max="181" width="9.7109375" style="1" customWidth="1"/>
    <col min="182" max="182" width="11.85546875" style="1" customWidth="1"/>
    <col min="183" max="183" width="9" style="1" customWidth="1"/>
    <col min="184" max="184" width="9.7109375" style="1" customWidth="1"/>
    <col min="185" max="185" width="9.28515625" style="1" customWidth="1"/>
    <col min="186" max="186" width="8.7109375" style="1" customWidth="1"/>
    <col min="187" max="187" width="6.85546875" style="1" customWidth="1"/>
    <col min="188" max="432" width="9.140625" style="1" customWidth="1"/>
    <col min="433" max="433" width="3.7109375" style="1"/>
    <col min="434" max="434" width="4.5703125" style="1" customWidth="1"/>
    <col min="435" max="435" width="5.85546875" style="1" customWidth="1"/>
    <col min="436" max="436" width="36" style="1" customWidth="1"/>
    <col min="437" max="437" width="9.7109375" style="1" customWidth="1"/>
    <col min="438" max="438" width="11.85546875" style="1" customWidth="1"/>
    <col min="439" max="439" width="9" style="1" customWidth="1"/>
    <col min="440" max="440" width="9.7109375" style="1" customWidth="1"/>
    <col min="441" max="441" width="9.28515625" style="1" customWidth="1"/>
    <col min="442" max="442" width="8.7109375" style="1" customWidth="1"/>
    <col min="443" max="443" width="6.85546875" style="1" customWidth="1"/>
    <col min="444" max="688" width="9.140625" style="1" customWidth="1"/>
    <col min="689" max="689" width="3.7109375" style="1"/>
    <col min="690" max="690" width="4.5703125" style="1" customWidth="1"/>
    <col min="691" max="691" width="5.85546875" style="1" customWidth="1"/>
    <col min="692" max="692" width="36" style="1" customWidth="1"/>
    <col min="693" max="693" width="9.7109375" style="1" customWidth="1"/>
    <col min="694" max="694" width="11.85546875" style="1" customWidth="1"/>
    <col min="695" max="695" width="9" style="1" customWidth="1"/>
    <col min="696" max="696" width="9.7109375" style="1" customWidth="1"/>
    <col min="697" max="697" width="9.28515625" style="1" customWidth="1"/>
    <col min="698" max="698" width="8.7109375" style="1" customWidth="1"/>
    <col min="699" max="699" width="6.85546875" style="1" customWidth="1"/>
    <col min="700" max="944" width="9.140625" style="1" customWidth="1"/>
    <col min="945" max="945" width="3.7109375" style="1"/>
    <col min="946" max="946" width="4.5703125" style="1" customWidth="1"/>
    <col min="947" max="947" width="5.85546875" style="1" customWidth="1"/>
    <col min="948" max="948" width="36" style="1" customWidth="1"/>
    <col min="949" max="949" width="9.7109375" style="1" customWidth="1"/>
    <col min="950" max="950" width="11.85546875" style="1" customWidth="1"/>
    <col min="951" max="951" width="9" style="1" customWidth="1"/>
    <col min="952" max="952" width="9.7109375" style="1" customWidth="1"/>
    <col min="953" max="953" width="9.28515625" style="1" customWidth="1"/>
    <col min="954" max="954" width="8.7109375" style="1" customWidth="1"/>
    <col min="955" max="955" width="6.85546875" style="1" customWidth="1"/>
    <col min="956" max="1200" width="9.140625" style="1" customWidth="1"/>
    <col min="1201" max="1201" width="3.7109375" style="1"/>
    <col min="1202" max="1202" width="4.5703125" style="1" customWidth="1"/>
    <col min="1203" max="1203" width="5.85546875" style="1" customWidth="1"/>
    <col min="1204" max="1204" width="36" style="1" customWidth="1"/>
    <col min="1205" max="1205" width="9.7109375" style="1" customWidth="1"/>
    <col min="1206" max="1206" width="11.85546875" style="1" customWidth="1"/>
    <col min="1207" max="1207" width="9" style="1" customWidth="1"/>
    <col min="1208" max="1208" width="9.7109375" style="1" customWidth="1"/>
    <col min="1209" max="1209" width="9.28515625" style="1" customWidth="1"/>
    <col min="1210" max="1210" width="8.7109375" style="1" customWidth="1"/>
    <col min="1211" max="1211" width="6.85546875" style="1" customWidth="1"/>
    <col min="1212" max="1456" width="9.140625" style="1" customWidth="1"/>
    <col min="1457" max="1457" width="3.7109375" style="1"/>
    <col min="1458" max="1458" width="4.5703125" style="1" customWidth="1"/>
    <col min="1459" max="1459" width="5.85546875" style="1" customWidth="1"/>
    <col min="1460" max="1460" width="36" style="1" customWidth="1"/>
    <col min="1461" max="1461" width="9.7109375" style="1" customWidth="1"/>
    <col min="1462" max="1462" width="11.85546875" style="1" customWidth="1"/>
    <col min="1463" max="1463" width="9" style="1" customWidth="1"/>
    <col min="1464" max="1464" width="9.7109375" style="1" customWidth="1"/>
    <col min="1465" max="1465" width="9.28515625" style="1" customWidth="1"/>
    <col min="1466" max="1466" width="8.7109375" style="1" customWidth="1"/>
    <col min="1467" max="1467" width="6.85546875" style="1" customWidth="1"/>
    <col min="1468" max="1712" width="9.140625" style="1" customWidth="1"/>
    <col min="1713" max="1713" width="3.7109375" style="1"/>
    <col min="1714" max="1714" width="4.5703125" style="1" customWidth="1"/>
    <col min="1715" max="1715" width="5.85546875" style="1" customWidth="1"/>
    <col min="1716" max="1716" width="36" style="1" customWidth="1"/>
    <col min="1717" max="1717" width="9.7109375" style="1" customWidth="1"/>
    <col min="1718" max="1718" width="11.85546875" style="1" customWidth="1"/>
    <col min="1719" max="1719" width="9" style="1" customWidth="1"/>
    <col min="1720" max="1720" width="9.7109375" style="1" customWidth="1"/>
    <col min="1721" max="1721" width="9.28515625" style="1" customWidth="1"/>
    <col min="1722" max="1722" width="8.7109375" style="1" customWidth="1"/>
    <col min="1723" max="1723" width="6.85546875" style="1" customWidth="1"/>
    <col min="1724" max="1968" width="9.140625" style="1" customWidth="1"/>
    <col min="1969" max="1969" width="3.7109375" style="1"/>
    <col min="1970" max="1970" width="4.5703125" style="1" customWidth="1"/>
    <col min="1971" max="1971" width="5.85546875" style="1" customWidth="1"/>
    <col min="1972" max="1972" width="36" style="1" customWidth="1"/>
    <col min="1973" max="1973" width="9.7109375" style="1" customWidth="1"/>
    <col min="1974" max="1974" width="11.85546875" style="1" customWidth="1"/>
    <col min="1975" max="1975" width="9" style="1" customWidth="1"/>
    <col min="1976" max="1976" width="9.7109375" style="1" customWidth="1"/>
    <col min="1977" max="1977" width="9.28515625" style="1" customWidth="1"/>
    <col min="1978" max="1978" width="8.7109375" style="1" customWidth="1"/>
    <col min="1979" max="1979" width="6.85546875" style="1" customWidth="1"/>
    <col min="1980" max="2224" width="9.140625" style="1" customWidth="1"/>
    <col min="2225" max="2225" width="3.7109375" style="1"/>
    <col min="2226" max="2226" width="4.5703125" style="1" customWidth="1"/>
    <col min="2227" max="2227" width="5.85546875" style="1" customWidth="1"/>
    <col min="2228" max="2228" width="36" style="1" customWidth="1"/>
    <col min="2229" max="2229" width="9.7109375" style="1" customWidth="1"/>
    <col min="2230" max="2230" width="11.85546875" style="1" customWidth="1"/>
    <col min="2231" max="2231" width="9" style="1" customWidth="1"/>
    <col min="2232" max="2232" width="9.7109375" style="1" customWidth="1"/>
    <col min="2233" max="2233" width="9.28515625" style="1" customWidth="1"/>
    <col min="2234" max="2234" width="8.7109375" style="1" customWidth="1"/>
    <col min="2235" max="2235" width="6.85546875" style="1" customWidth="1"/>
    <col min="2236" max="2480" width="9.140625" style="1" customWidth="1"/>
    <col min="2481" max="2481" width="3.7109375" style="1"/>
    <col min="2482" max="2482" width="4.5703125" style="1" customWidth="1"/>
    <col min="2483" max="2483" width="5.85546875" style="1" customWidth="1"/>
    <col min="2484" max="2484" width="36" style="1" customWidth="1"/>
    <col min="2485" max="2485" width="9.7109375" style="1" customWidth="1"/>
    <col min="2486" max="2486" width="11.85546875" style="1" customWidth="1"/>
    <col min="2487" max="2487" width="9" style="1" customWidth="1"/>
    <col min="2488" max="2488" width="9.7109375" style="1" customWidth="1"/>
    <col min="2489" max="2489" width="9.28515625" style="1" customWidth="1"/>
    <col min="2490" max="2490" width="8.7109375" style="1" customWidth="1"/>
    <col min="2491" max="2491" width="6.85546875" style="1" customWidth="1"/>
    <col min="2492" max="2736" width="9.140625" style="1" customWidth="1"/>
    <col min="2737" max="2737" width="3.7109375" style="1"/>
    <col min="2738" max="2738" width="4.5703125" style="1" customWidth="1"/>
    <col min="2739" max="2739" width="5.85546875" style="1" customWidth="1"/>
    <col min="2740" max="2740" width="36" style="1" customWidth="1"/>
    <col min="2741" max="2741" width="9.7109375" style="1" customWidth="1"/>
    <col min="2742" max="2742" width="11.85546875" style="1" customWidth="1"/>
    <col min="2743" max="2743" width="9" style="1" customWidth="1"/>
    <col min="2744" max="2744" width="9.7109375" style="1" customWidth="1"/>
    <col min="2745" max="2745" width="9.28515625" style="1" customWidth="1"/>
    <col min="2746" max="2746" width="8.7109375" style="1" customWidth="1"/>
    <col min="2747" max="2747" width="6.85546875" style="1" customWidth="1"/>
    <col min="2748" max="2992" width="9.140625" style="1" customWidth="1"/>
    <col min="2993" max="2993" width="3.7109375" style="1"/>
    <col min="2994" max="2994" width="4.5703125" style="1" customWidth="1"/>
    <col min="2995" max="2995" width="5.85546875" style="1" customWidth="1"/>
    <col min="2996" max="2996" width="36" style="1" customWidth="1"/>
    <col min="2997" max="2997" width="9.7109375" style="1" customWidth="1"/>
    <col min="2998" max="2998" width="11.85546875" style="1" customWidth="1"/>
    <col min="2999" max="2999" width="9" style="1" customWidth="1"/>
    <col min="3000" max="3000" width="9.7109375" style="1" customWidth="1"/>
    <col min="3001" max="3001" width="9.28515625" style="1" customWidth="1"/>
    <col min="3002" max="3002" width="8.7109375" style="1" customWidth="1"/>
    <col min="3003" max="3003" width="6.85546875" style="1" customWidth="1"/>
    <col min="3004" max="3248" width="9.140625" style="1" customWidth="1"/>
    <col min="3249" max="3249" width="3.7109375" style="1"/>
    <col min="3250" max="3250" width="4.5703125" style="1" customWidth="1"/>
    <col min="3251" max="3251" width="5.85546875" style="1" customWidth="1"/>
    <col min="3252" max="3252" width="36" style="1" customWidth="1"/>
    <col min="3253" max="3253" width="9.7109375" style="1" customWidth="1"/>
    <col min="3254" max="3254" width="11.85546875" style="1" customWidth="1"/>
    <col min="3255" max="3255" width="9" style="1" customWidth="1"/>
    <col min="3256" max="3256" width="9.7109375" style="1" customWidth="1"/>
    <col min="3257" max="3257" width="9.28515625" style="1" customWidth="1"/>
    <col min="3258" max="3258" width="8.7109375" style="1" customWidth="1"/>
    <col min="3259" max="3259" width="6.85546875" style="1" customWidth="1"/>
    <col min="3260" max="3504" width="9.140625" style="1" customWidth="1"/>
    <col min="3505" max="3505" width="3.7109375" style="1"/>
    <col min="3506" max="3506" width="4.5703125" style="1" customWidth="1"/>
    <col min="3507" max="3507" width="5.85546875" style="1" customWidth="1"/>
    <col min="3508" max="3508" width="36" style="1" customWidth="1"/>
    <col min="3509" max="3509" width="9.7109375" style="1" customWidth="1"/>
    <col min="3510" max="3510" width="11.85546875" style="1" customWidth="1"/>
    <col min="3511" max="3511" width="9" style="1" customWidth="1"/>
    <col min="3512" max="3512" width="9.7109375" style="1" customWidth="1"/>
    <col min="3513" max="3513" width="9.28515625" style="1" customWidth="1"/>
    <col min="3514" max="3514" width="8.7109375" style="1" customWidth="1"/>
    <col min="3515" max="3515" width="6.85546875" style="1" customWidth="1"/>
    <col min="3516" max="3760" width="9.140625" style="1" customWidth="1"/>
    <col min="3761" max="3761" width="3.7109375" style="1"/>
    <col min="3762" max="3762" width="4.5703125" style="1" customWidth="1"/>
    <col min="3763" max="3763" width="5.85546875" style="1" customWidth="1"/>
    <col min="3764" max="3764" width="36" style="1" customWidth="1"/>
    <col min="3765" max="3765" width="9.7109375" style="1" customWidth="1"/>
    <col min="3766" max="3766" width="11.85546875" style="1" customWidth="1"/>
    <col min="3767" max="3767" width="9" style="1" customWidth="1"/>
    <col min="3768" max="3768" width="9.7109375" style="1" customWidth="1"/>
    <col min="3769" max="3769" width="9.28515625" style="1" customWidth="1"/>
    <col min="3770" max="3770" width="8.7109375" style="1" customWidth="1"/>
    <col min="3771" max="3771" width="6.85546875" style="1" customWidth="1"/>
    <col min="3772" max="4016" width="9.140625" style="1" customWidth="1"/>
    <col min="4017" max="4017" width="3.7109375" style="1"/>
    <col min="4018" max="4018" width="4.5703125" style="1" customWidth="1"/>
    <col min="4019" max="4019" width="5.85546875" style="1" customWidth="1"/>
    <col min="4020" max="4020" width="36" style="1" customWidth="1"/>
    <col min="4021" max="4021" width="9.7109375" style="1" customWidth="1"/>
    <col min="4022" max="4022" width="11.85546875" style="1" customWidth="1"/>
    <col min="4023" max="4023" width="9" style="1" customWidth="1"/>
    <col min="4024" max="4024" width="9.7109375" style="1" customWidth="1"/>
    <col min="4025" max="4025" width="9.28515625" style="1" customWidth="1"/>
    <col min="4026" max="4026" width="8.7109375" style="1" customWidth="1"/>
    <col min="4027" max="4027" width="6.85546875" style="1" customWidth="1"/>
    <col min="4028" max="4272" width="9.140625" style="1" customWidth="1"/>
    <col min="4273" max="4273" width="3.7109375" style="1"/>
    <col min="4274" max="4274" width="4.5703125" style="1" customWidth="1"/>
    <col min="4275" max="4275" width="5.85546875" style="1" customWidth="1"/>
    <col min="4276" max="4276" width="36" style="1" customWidth="1"/>
    <col min="4277" max="4277" width="9.7109375" style="1" customWidth="1"/>
    <col min="4278" max="4278" width="11.85546875" style="1" customWidth="1"/>
    <col min="4279" max="4279" width="9" style="1" customWidth="1"/>
    <col min="4280" max="4280" width="9.7109375" style="1" customWidth="1"/>
    <col min="4281" max="4281" width="9.28515625" style="1" customWidth="1"/>
    <col min="4282" max="4282" width="8.7109375" style="1" customWidth="1"/>
    <col min="4283" max="4283" width="6.85546875" style="1" customWidth="1"/>
    <col min="4284" max="4528" width="9.140625" style="1" customWidth="1"/>
    <col min="4529" max="4529" width="3.7109375" style="1"/>
    <col min="4530" max="4530" width="4.5703125" style="1" customWidth="1"/>
    <col min="4531" max="4531" width="5.85546875" style="1" customWidth="1"/>
    <col min="4532" max="4532" width="36" style="1" customWidth="1"/>
    <col min="4533" max="4533" width="9.7109375" style="1" customWidth="1"/>
    <col min="4534" max="4534" width="11.85546875" style="1" customWidth="1"/>
    <col min="4535" max="4535" width="9" style="1" customWidth="1"/>
    <col min="4536" max="4536" width="9.7109375" style="1" customWidth="1"/>
    <col min="4537" max="4537" width="9.28515625" style="1" customWidth="1"/>
    <col min="4538" max="4538" width="8.7109375" style="1" customWidth="1"/>
    <col min="4539" max="4539" width="6.85546875" style="1" customWidth="1"/>
    <col min="4540" max="4784" width="9.140625" style="1" customWidth="1"/>
    <col min="4785" max="4785" width="3.7109375" style="1"/>
    <col min="4786" max="4786" width="4.5703125" style="1" customWidth="1"/>
    <col min="4787" max="4787" width="5.85546875" style="1" customWidth="1"/>
    <col min="4788" max="4788" width="36" style="1" customWidth="1"/>
    <col min="4789" max="4789" width="9.7109375" style="1" customWidth="1"/>
    <col min="4790" max="4790" width="11.85546875" style="1" customWidth="1"/>
    <col min="4791" max="4791" width="9" style="1" customWidth="1"/>
    <col min="4792" max="4792" width="9.7109375" style="1" customWidth="1"/>
    <col min="4793" max="4793" width="9.28515625" style="1" customWidth="1"/>
    <col min="4794" max="4794" width="8.7109375" style="1" customWidth="1"/>
    <col min="4795" max="4795" width="6.85546875" style="1" customWidth="1"/>
    <col min="4796" max="5040" width="9.140625" style="1" customWidth="1"/>
    <col min="5041" max="5041" width="3.7109375" style="1"/>
    <col min="5042" max="5042" width="4.5703125" style="1" customWidth="1"/>
    <col min="5043" max="5043" width="5.85546875" style="1" customWidth="1"/>
    <col min="5044" max="5044" width="36" style="1" customWidth="1"/>
    <col min="5045" max="5045" width="9.7109375" style="1" customWidth="1"/>
    <col min="5046" max="5046" width="11.85546875" style="1" customWidth="1"/>
    <col min="5047" max="5047" width="9" style="1" customWidth="1"/>
    <col min="5048" max="5048" width="9.7109375" style="1" customWidth="1"/>
    <col min="5049" max="5049" width="9.28515625" style="1" customWidth="1"/>
    <col min="5050" max="5050" width="8.7109375" style="1" customWidth="1"/>
    <col min="5051" max="5051" width="6.85546875" style="1" customWidth="1"/>
    <col min="5052" max="5296" width="9.140625" style="1" customWidth="1"/>
    <col min="5297" max="5297" width="3.7109375" style="1"/>
    <col min="5298" max="5298" width="4.5703125" style="1" customWidth="1"/>
    <col min="5299" max="5299" width="5.85546875" style="1" customWidth="1"/>
    <col min="5300" max="5300" width="36" style="1" customWidth="1"/>
    <col min="5301" max="5301" width="9.7109375" style="1" customWidth="1"/>
    <col min="5302" max="5302" width="11.85546875" style="1" customWidth="1"/>
    <col min="5303" max="5303" width="9" style="1" customWidth="1"/>
    <col min="5304" max="5304" width="9.7109375" style="1" customWidth="1"/>
    <col min="5305" max="5305" width="9.28515625" style="1" customWidth="1"/>
    <col min="5306" max="5306" width="8.7109375" style="1" customWidth="1"/>
    <col min="5307" max="5307" width="6.85546875" style="1" customWidth="1"/>
    <col min="5308" max="5552" width="9.140625" style="1" customWidth="1"/>
    <col min="5553" max="5553" width="3.7109375" style="1"/>
    <col min="5554" max="5554" width="4.5703125" style="1" customWidth="1"/>
    <col min="5555" max="5555" width="5.85546875" style="1" customWidth="1"/>
    <col min="5556" max="5556" width="36" style="1" customWidth="1"/>
    <col min="5557" max="5557" width="9.7109375" style="1" customWidth="1"/>
    <col min="5558" max="5558" width="11.85546875" style="1" customWidth="1"/>
    <col min="5559" max="5559" width="9" style="1" customWidth="1"/>
    <col min="5560" max="5560" width="9.7109375" style="1" customWidth="1"/>
    <col min="5561" max="5561" width="9.28515625" style="1" customWidth="1"/>
    <col min="5562" max="5562" width="8.7109375" style="1" customWidth="1"/>
    <col min="5563" max="5563" width="6.85546875" style="1" customWidth="1"/>
    <col min="5564" max="5808" width="9.140625" style="1" customWidth="1"/>
    <col min="5809" max="5809" width="3.7109375" style="1"/>
    <col min="5810" max="5810" width="4.5703125" style="1" customWidth="1"/>
    <col min="5811" max="5811" width="5.85546875" style="1" customWidth="1"/>
    <col min="5812" max="5812" width="36" style="1" customWidth="1"/>
    <col min="5813" max="5813" width="9.7109375" style="1" customWidth="1"/>
    <col min="5814" max="5814" width="11.85546875" style="1" customWidth="1"/>
    <col min="5815" max="5815" width="9" style="1" customWidth="1"/>
    <col min="5816" max="5816" width="9.7109375" style="1" customWidth="1"/>
    <col min="5817" max="5817" width="9.28515625" style="1" customWidth="1"/>
    <col min="5818" max="5818" width="8.7109375" style="1" customWidth="1"/>
    <col min="5819" max="5819" width="6.85546875" style="1" customWidth="1"/>
    <col min="5820" max="6064" width="9.140625" style="1" customWidth="1"/>
    <col min="6065" max="6065" width="3.7109375" style="1"/>
    <col min="6066" max="6066" width="4.5703125" style="1" customWidth="1"/>
    <col min="6067" max="6067" width="5.85546875" style="1" customWidth="1"/>
    <col min="6068" max="6068" width="36" style="1" customWidth="1"/>
    <col min="6069" max="6069" width="9.7109375" style="1" customWidth="1"/>
    <col min="6070" max="6070" width="11.85546875" style="1" customWidth="1"/>
    <col min="6071" max="6071" width="9" style="1" customWidth="1"/>
    <col min="6072" max="6072" width="9.7109375" style="1" customWidth="1"/>
    <col min="6073" max="6073" width="9.28515625" style="1" customWidth="1"/>
    <col min="6074" max="6074" width="8.7109375" style="1" customWidth="1"/>
    <col min="6075" max="6075" width="6.85546875" style="1" customWidth="1"/>
    <col min="6076" max="6320" width="9.140625" style="1" customWidth="1"/>
    <col min="6321" max="6321" width="3.7109375" style="1"/>
    <col min="6322" max="6322" width="4.5703125" style="1" customWidth="1"/>
    <col min="6323" max="6323" width="5.85546875" style="1" customWidth="1"/>
    <col min="6324" max="6324" width="36" style="1" customWidth="1"/>
    <col min="6325" max="6325" width="9.7109375" style="1" customWidth="1"/>
    <col min="6326" max="6326" width="11.85546875" style="1" customWidth="1"/>
    <col min="6327" max="6327" width="9" style="1" customWidth="1"/>
    <col min="6328" max="6328" width="9.7109375" style="1" customWidth="1"/>
    <col min="6329" max="6329" width="9.28515625" style="1" customWidth="1"/>
    <col min="6330" max="6330" width="8.7109375" style="1" customWidth="1"/>
    <col min="6331" max="6331" width="6.85546875" style="1" customWidth="1"/>
    <col min="6332" max="6576" width="9.140625" style="1" customWidth="1"/>
    <col min="6577" max="6577" width="3.7109375" style="1"/>
    <col min="6578" max="6578" width="4.5703125" style="1" customWidth="1"/>
    <col min="6579" max="6579" width="5.85546875" style="1" customWidth="1"/>
    <col min="6580" max="6580" width="36" style="1" customWidth="1"/>
    <col min="6581" max="6581" width="9.7109375" style="1" customWidth="1"/>
    <col min="6582" max="6582" width="11.85546875" style="1" customWidth="1"/>
    <col min="6583" max="6583" width="9" style="1" customWidth="1"/>
    <col min="6584" max="6584" width="9.7109375" style="1" customWidth="1"/>
    <col min="6585" max="6585" width="9.28515625" style="1" customWidth="1"/>
    <col min="6586" max="6586" width="8.7109375" style="1" customWidth="1"/>
    <col min="6587" max="6587" width="6.85546875" style="1" customWidth="1"/>
    <col min="6588" max="6832" width="9.140625" style="1" customWidth="1"/>
    <col min="6833" max="6833" width="3.7109375" style="1"/>
    <col min="6834" max="6834" width="4.5703125" style="1" customWidth="1"/>
    <col min="6835" max="6835" width="5.85546875" style="1" customWidth="1"/>
    <col min="6836" max="6836" width="36" style="1" customWidth="1"/>
    <col min="6837" max="6837" width="9.7109375" style="1" customWidth="1"/>
    <col min="6838" max="6838" width="11.85546875" style="1" customWidth="1"/>
    <col min="6839" max="6839" width="9" style="1" customWidth="1"/>
    <col min="6840" max="6840" width="9.7109375" style="1" customWidth="1"/>
    <col min="6841" max="6841" width="9.28515625" style="1" customWidth="1"/>
    <col min="6842" max="6842" width="8.7109375" style="1" customWidth="1"/>
    <col min="6843" max="6843" width="6.85546875" style="1" customWidth="1"/>
    <col min="6844" max="7088" width="9.140625" style="1" customWidth="1"/>
    <col min="7089" max="7089" width="3.7109375" style="1"/>
    <col min="7090" max="7090" width="4.5703125" style="1" customWidth="1"/>
    <col min="7091" max="7091" width="5.85546875" style="1" customWidth="1"/>
    <col min="7092" max="7092" width="36" style="1" customWidth="1"/>
    <col min="7093" max="7093" width="9.7109375" style="1" customWidth="1"/>
    <col min="7094" max="7094" width="11.85546875" style="1" customWidth="1"/>
    <col min="7095" max="7095" width="9" style="1" customWidth="1"/>
    <col min="7096" max="7096" width="9.7109375" style="1" customWidth="1"/>
    <col min="7097" max="7097" width="9.28515625" style="1" customWidth="1"/>
    <col min="7098" max="7098" width="8.7109375" style="1" customWidth="1"/>
    <col min="7099" max="7099" width="6.85546875" style="1" customWidth="1"/>
    <col min="7100" max="7344" width="9.140625" style="1" customWidth="1"/>
    <col min="7345" max="7345" width="3.7109375" style="1"/>
    <col min="7346" max="7346" width="4.5703125" style="1" customWidth="1"/>
    <col min="7347" max="7347" width="5.85546875" style="1" customWidth="1"/>
    <col min="7348" max="7348" width="36" style="1" customWidth="1"/>
    <col min="7349" max="7349" width="9.7109375" style="1" customWidth="1"/>
    <col min="7350" max="7350" width="11.85546875" style="1" customWidth="1"/>
    <col min="7351" max="7351" width="9" style="1" customWidth="1"/>
    <col min="7352" max="7352" width="9.7109375" style="1" customWidth="1"/>
    <col min="7353" max="7353" width="9.28515625" style="1" customWidth="1"/>
    <col min="7354" max="7354" width="8.7109375" style="1" customWidth="1"/>
    <col min="7355" max="7355" width="6.85546875" style="1" customWidth="1"/>
    <col min="7356" max="7600" width="9.140625" style="1" customWidth="1"/>
    <col min="7601" max="7601" width="3.7109375" style="1"/>
    <col min="7602" max="7602" width="4.5703125" style="1" customWidth="1"/>
    <col min="7603" max="7603" width="5.85546875" style="1" customWidth="1"/>
    <col min="7604" max="7604" width="36" style="1" customWidth="1"/>
    <col min="7605" max="7605" width="9.7109375" style="1" customWidth="1"/>
    <col min="7606" max="7606" width="11.85546875" style="1" customWidth="1"/>
    <col min="7607" max="7607" width="9" style="1" customWidth="1"/>
    <col min="7608" max="7608" width="9.7109375" style="1" customWidth="1"/>
    <col min="7609" max="7609" width="9.28515625" style="1" customWidth="1"/>
    <col min="7610" max="7610" width="8.7109375" style="1" customWidth="1"/>
    <col min="7611" max="7611" width="6.85546875" style="1" customWidth="1"/>
    <col min="7612" max="7856" width="9.140625" style="1" customWidth="1"/>
    <col min="7857" max="7857" width="3.7109375" style="1"/>
    <col min="7858" max="7858" width="4.5703125" style="1" customWidth="1"/>
    <col min="7859" max="7859" width="5.85546875" style="1" customWidth="1"/>
    <col min="7860" max="7860" width="36" style="1" customWidth="1"/>
    <col min="7861" max="7861" width="9.7109375" style="1" customWidth="1"/>
    <col min="7862" max="7862" width="11.85546875" style="1" customWidth="1"/>
    <col min="7863" max="7863" width="9" style="1" customWidth="1"/>
    <col min="7864" max="7864" width="9.7109375" style="1" customWidth="1"/>
    <col min="7865" max="7865" width="9.28515625" style="1" customWidth="1"/>
    <col min="7866" max="7866" width="8.7109375" style="1" customWidth="1"/>
    <col min="7867" max="7867" width="6.85546875" style="1" customWidth="1"/>
    <col min="7868" max="8112" width="9.140625" style="1" customWidth="1"/>
    <col min="8113" max="8113" width="3.7109375" style="1"/>
    <col min="8114" max="8114" width="4.5703125" style="1" customWidth="1"/>
    <col min="8115" max="8115" width="5.85546875" style="1" customWidth="1"/>
    <col min="8116" max="8116" width="36" style="1" customWidth="1"/>
    <col min="8117" max="8117" width="9.7109375" style="1" customWidth="1"/>
    <col min="8118" max="8118" width="11.85546875" style="1" customWidth="1"/>
    <col min="8119" max="8119" width="9" style="1" customWidth="1"/>
    <col min="8120" max="8120" width="9.7109375" style="1" customWidth="1"/>
    <col min="8121" max="8121" width="9.28515625" style="1" customWidth="1"/>
    <col min="8122" max="8122" width="8.7109375" style="1" customWidth="1"/>
    <col min="8123" max="8123" width="6.85546875" style="1" customWidth="1"/>
    <col min="8124" max="8368" width="9.140625" style="1" customWidth="1"/>
    <col min="8369" max="8369" width="3.7109375" style="1"/>
    <col min="8370" max="8370" width="4.5703125" style="1" customWidth="1"/>
    <col min="8371" max="8371" width="5.85546875" style="1" customWidth="1"/>
    <col min="8372" max="8372" width="36" style="1" customWidth="1"/>
    <col min="8373" max="8373" width="9.7109375" style="1" customWidth="1"/>
    <col min="8374" max="8374" width="11.85546875" style="1" customWidth="1"/>
    <col min="8375" max="8375" width="9" style="1" customWidth="1"/>
    <col min="8376" max="8376" width="9.7109375" style="1" customWidth="1"/>
    <col min="8377" max="8377" width="9.28515625" style="1" customWidth="1"/>
    <col min="8378" max="8378" width="8.7109375" style="1" customWidth="1"/>
    <col min="8379" max="8379" width="6.85546875" style="1" customWidth="1"/>
    <col min="8380" max="8624" width="9.140625" style="1" customWidth="1"/>
    <col min="8625" max="8625" width="3.7109375" style="1"/>
    <col min="8626" max="8626" width="4.5703125" style="1" customWidth="1"/>
    <col min="8627" max="8627" width="5.85546875" style="1" customWidth="1"/>
    <col min="8628" max="8628" width="36" style="1" customWidth="1"/>
    <col min="8629" max="8629" width="9.7109375" style="1" customWidth="1"/>
    <col min="8630" max="8630" width="11.85546875" style="1" customWidth="1"/>
    <col min="8631" max="8631" width="9" style="1" customWidth="1"/>
    <col min="8632" max="8632" width="9.7109375" style="1" customWidth="1"/>
    <col min="8633" max="8633" width="9.28515625" style="1" customWidth="1"/>
    <col min="8634" max="8634" width="8.7109375" style="1" customWidth="1"/>
    <col min="8635" max="8635" width="6.85546875" style="1" customWidth="1"/>
    <col min="8636" max="8880" width="9.140625" style="1" customWidth="1"/>
    <col min="8881" max="8881" width="3.7109375" style="1"/>
    <col min="8882" max="8882" width="4.5703125" style="1" customWidth="1"/>
    <col min="8883" max="8883" width="5.85546875" style="1" customWidth="1"/>
    <col min="8884" max="8884" width="36" style="1" customWidth="1"/>
    <col min="8885" max="8885" width="9.7109375" style="1" customWidth="1"/>
    <col min="8886" max="8886" width="11.85546875" style="1" customWidth="1"/>
    <col min="8887" max="8887" width="9" style="1" customWidth="1"/>
    <col min="8888" max="8888" width="9.7109375" style="1" customWidth="1"/>
    <col min="8889" max="8889" width="9.28515625" style="1" customWidth="1"/>
    <col min="8890" max="8890" width="8.7109375" style="1" customWidth="1"/>
    <col min="8891" max="8891" width="6.85546875" style="1" customWidth="1"/>
    <col min="8892" max="9136" width="9.140625" style="1" customWidth="1"/>
    <col min="9137" max="9137" width="3.7109375" style="1"/>
    <col min="9138" max="9138" width="4.5703125" style="1" customWidth="1"/>
    <col min="9139" max="9139" width="5.85546875" style="1" customWidth="1"/>
    <col min="9140" max="9140" width="36" style="1" customWidth="1"/>
    <col min="9141" max="9141" width="9.7109375" style="1" customWidth="1"/>
    <col min="9142" max="9142" width="11.85546875" style="1" customWidth="1"/>
    <col min="9143" max="9143" width="9" style="1" customWidth="1"/>
    <col min="9144" max="9144" width="9.7109375" style="1" customWidth="1"/>
    <col min="9145" max="9145" width="9.28515625" style="1" customWidth="1"/>
    <col min="9146" max="9146" width="8.7109375" style="1" customWidth="1"/>
    <col min="9147" max="9147" width="6.85546875" style="1" customWidth="1"/>
    <col min="9148" max="9392" width="9.140625" style="1" customWidth="1"/>
    <col min="9393" max="9393" width="3.7109375" style="1"/>
    <col min="9394" max="9394" width="4.5703125" style="1" customWidth="1"/>
    <col min="9395" max="9395" width="5.85546875" style="1" customWidth="1"/>
    <col min="9396" max="9396" width="36" style="1" customWidth="1"/>
    <col min="9397" max="9397" width="9.7109375" style="1" customWidth="1"/>
    <col min="9398" max="9398" width="11.85546875" style="1" customWidth="1"/>
    <col min="9399" max="9399" width="9" style="1" customWidth="1"/>
    <col min="9400" max="9400" width="9.7109375" style="1" customWidth="1"/>
    <col min="9401" max="9401" width="9.28515625" style="1" customWidth="1"/>
    <col min="9402" max="9402" width="8.7109375" style="1" customWidth="1"/>
    <col min="9403" max="9403" width="6.85546875" style="1" customWidth="1"/>
    <col min="9404" max="9648" width="9.140625" style="1" customWidth="1"/>
    <col min="9649" max="9649" width="3.7109375" style="1"/>
    <col min="9650" max="9650" width="4.5703125" style="1" customWidth="1"/>
    <col min="9651" max="9651" width="5.85546875" style="1" customWidth="1"/>
    <col min="9652" max="9652" width="36" style="1" customWidth="1"/>
    <col min="9653" max="9653" width="9.7109375" style="1" customWidth="1"/>
    <col min="9654" max="9654" width="11.85546875" style="1" customWidth="1"/>
    <col min="9655" max="9655" width="9" style="1" customWidth="1"/>
    <col min="9656" max="9656" width="9.7109375" style="1" customWidth="1"/>
    <col min="9657" max="9657" width="9.28515625" style="1" customWidth="1"/>
    <col min="9658" max="9658" width="8.7109375" style="1" customWidth="1"/>
    <col min="9659" max="9659" width="6.85546875" style="1" customWidth="1"/>
    <col min="9660" max="9904" width="9.140625" style="1" customWidth="1"/>
    <col min="9905" max="9905" width="3.7109375" style="1"/>
    <col min="9906" max="9906" width="4.5703125" style="1" customWidth="1"/>
    <col min="9907" max="9907" width="5.85546875" style="1" customWidth="1"/>
    <col min="9908" max="9908" width="36" style="1" customWidth="1"/>
    <col min="9909" max="9909" width="9.7109375" style="1" customWidth="1"/>
    <col min="9910" max="9910" width="11.85546875" style="1" customWidth="1"/>
    <col min="9911" max="9911" width="9" style="1" customWidth="1"/>
    <col min="9912" max="9912" width="9.7109375" style="1" customWidth="1"/>
    <col min="9913" max="9913" width="9.28515625" style="1" customWidth="1"/>
    <col min="9914" max="9914" width="8.7109375" style="1" customWidth="1"/>
    <col min="9915" max="9915" width="6.85546875" style="1" customWidth="1"/>
    <col min="9916" max="10160" width="9.140625" style="1" customWidth="1"/>
    <col min="10161" max="10161" width="3.7109375" style="1"/>
    <col min="10162" max="10162" width="4.5703125" style="1" customWidth="1"/>
    <col min="10163" max="10163" width="5.85546875" style="1" customWidth="1"/>
    <col min="10164" max="10164" width="36" style="1" customWidth="1"/>
    <col min="10165" max="10165" width="9.7109375" style="1" customWidth="1"/>
    <col min="10166" max="10166" width="11.85546875" style="1" customWidth="1"/>
    <col min="10167" max="10167" width="9" style="1" customWidth="1"/>
    <col min="10168" max="10168" width="9.7109375" style="1" customWidth="1"/>
    <col min="10169" max="10169" width="9.28515625" style="1" customWidth="1"/>
    <col min="10170" max="10170" width="8.7109375" style="1" customWidth="1"/>
    <col min="10171" max="10171" width="6.85546875" style="1" customWidth="1"/>
    <col min="10172" max="10416" width="9.140625" style="1" customWidth="1"/>
    <col min="10417" max="10417" width="3.7109375" style="1"/>
    <col min="10418" max="10418" width="4.5703125" style="1" customWidth="1"/>
    <col min="10419" max="10419" width="5.85546875" style="1" customWidth="1"/>
    <col min="10420" max="10420" width="36" style="1" customWidth="1"/>
    <col min="10421" max="10421" width="9.7109375" style="1" customWidth="1"/>
    <col min="10422" max="10422" width="11.85546875" style="1" customWidth="1"/>
    <col min="10423" max="10423" width="9" style="1" customWidth="1"/>
    <col min="10424" max="10424" width="9.7109375" style="1" customWidth="1"/>
    <col min="10425" max="10425" width="9.28515625" style="1" customWidth="1"/>
    <col min="10426" max="10426" width="8.7109375" style="1" customWidth="1"/>
    <col min="10427" max="10427" width="6.85546875" style="1" customWidth="1"/>
    <col min="10428" max="10672" width="9.140625" style="1" customWidth="1"/>
    <col min="10673" max="10673" width="3.7109375" style="1"/>
    <col min="10674" max="10674" width="4.5703125" style="1" customWidth="1"/>
    <col min="10675" max="10675" width="5.85546875" style="1" customWidth="1"/>
    <col min="10676" max="10676" width="36" style="1" customWidth="1"/>
    <col min="10677" max="10677" width="9.7109375" style="1" customWidth="1"/>
    <col min="10678" max="10678" width="11.85546875" style="1" customWidth="1"/>
    <col min="10679" max="10679" width="9" style="1" customWidth="1"/>
    <col min="10680" max="10680" width="9.7109375" style="1" customWidth="1"/>
    <col min="10681" max="10681" width="9.28515625" style="1" customWidth="1"/>
    <col min="10682" max="10682" width="8.7109375" style="1" customWidth="1"/>
    <col min="10683" max="10683" width="6.85546875" style="1" customWidth="1"/>
    <col min="10684" max="10928" width="9.140625" style="1" customWidth="1"/>
    <col min="10929" max="10929" width="3.7109375" style="1"/>
    <col min="10930" max="10930" width="4.5703125" style="1" customWidth="1"/>
    <col min="10931" max="10931" width="5.85546875" style="1" customWidth="1"/>
    <col min="10932" max="10932" width="36" style="1" customWidth="1"/>
    <col min="10933" max="10933" width="9.7109375" style="1" customWidth="1"/>
    <col min="10934" max="10934" width="11.85546875" style="1" customWidth="1"/>
    <col min="10935" max="10935" width="9" style="1" customWidth="1"/>
    <col min="10936" max="10936" width="9.7109375" style="1" customWidth="1"/>
    <col min="10937" max="10937" width="9.28515625" style="1" customWidth="1"/>
    <col min="10938" max="10938" width="8.7109375" style="1" customWidth="1"/>
    <col min="10939" max="10939" width="6.85546875" style="1" customWidth="1"/>
    <col min="10940" max="11184" width="9.140625" style="1" customWidth="1"/>
    <col min="11185" max="11185" width="3.7109375" style="1"/>
    <col min="11186" max="11186" width="4.5703125" style="1" customWidth="1"/>
    <col min="11187" max="11187" width="5.85546875" style="1" customWidth="1"/>
    <col min="11188" max="11188" width="36" style="1" customWidth="1"/>
    <col min="11189" max="11189" width="9.7109375" style="1" customWidth="1"/>
    <col min="11190" max="11190" width="11.85546875" style="1" customWidth="1"/>
    <col min="11191" max="11191" width="9" style="1" customWidth="1"/>
    <col min="11192" max="11192" width="9.7109375" style="1" customWidth="1"/>
    <col min="11193" max="11193" width="9.28515625" style="1" customWidth="1"/>
    <col min="11194" max="11194" width="8.7109375" style="1" customWidth="1"/>
    <col min="11195" max="11195" width="6.85546875" style="1" customWidth="1"/>
    <col min="11196" max="11440" width="9.140625" style="1" customWidth="1"/>
    <col min="11441" max="11441" width="3.7109375" style="1"/>
    <col min="11442" max="11442" width="4.5703125" style="1" customWidth="1"/>
    <col min="11443" max="11443" width="5.85546875" style="1" customWidth="1"/>
    <col min="11444" max="11444" width="36" style="1" customWidth="1"/>
    <col min="11445" max="11445" width="9.7109375" style="1" customWidth="1"/>
    <col min="11446" max="11446" width="11.85546875" style="1" customWidth="1"/>
    <col min="11447" max="11447" width="9" style="1" customWidth="1"/>
    <col min="11448" max="11448" width="9.7109375" style="1" customWidth="1"/>
    <col min="11449" max="11449" width="9.28515625" style="1" customWidth="1"/>
    <col min="11450" max="11450" width="8.7109375" style="1" customWidth="1"/>
    <col min="11451" max="11451" width="6.85546875" style="1" customWidth="1"/>
    <col min="11452" max="11696" width="9.140625" style="1" customWidth="1"/>
    <col min="11697" max="11697" width="3.7109375" style="1"/>
    <col min="11698" max="11698" width="4.5703125" style="1" customWidth="1"/>
    <col min="11699" max="11699" width="5.85546875" style="1" customWidth="1"/>
    <col min="11700" max="11700" width="36" style="1" customWidth="1"/>
    <col min="11701" max="11701" width="9.7109375" style="1" customWidth="1"/>
    <col min="11702" max="11702" width="11.85546875" style="1" customWidth="1"/>
    <col min="11703" max="11703" width="9" style="1" customWidth="1"/>
    <col min="11704" max="11704" width="9.7109375" style="1" customWidth="1"/>
    <col min="11705" max="11705" width="9.28515625" style="1" customWidth="1"/>
    <col min="11706" max="11706" width="8.7109375" style="1" customWidth="1"/>
    <col min="11707" max="11707" width="6.85546875" style="1" customWidth="1"/>
    <col min="11708" max="11952" width="9.140625" style="1" customWidth="1"/>
    <col min="11953" max="11953" width="3.7109375" style="1"/>
    <col min="11954" max="11954" width="4.5703125" style="1" customWidth="1"/>
    <col min="11955" max="11955" width="5.85546875" style="1" customWidth="1"/>
    <col min="11956" max="11956" width="36" style="1" customWidth="1"/>
    <col min="11957" max="11957" width="9.7109375" style="1" customWidth="1"/>
    <col min="11958" max="11958" width="11.85546875" style="1" customWidth="1"/>
    <col min="11959" max="11959" width="9" style="1" customWidth="1"/>
    <col min="11960" max="11960" width="9.7109375" style="1" customWidth="1"/>
    <col min="11961" max="11961" width="9.28515625" style="1" customWidth="1"/>
    <col min="11962" max="11962" width="8.7109375" style="1" customWidth="1"/>
    <col min="11963" max="11963" width="6.85546875" style="1" customWidth="1"/>
    <col min="11964" max="12208" width="9.140625" style="1" customWidth="1"/>
    <col min="12209" max="12209" width="3.7109375" style="1"/>
    <col min="12210" max="12210" width="4.5703125" style="1" customWidth="1"/>
    <col min="12211" max="12211" width="5.85546875" style="1" customWidth="1"/>
    <col min="12212" max="12212" width="36" style="1" customWidth="1"/>
    <col min="12213" max="12213" width="9.7109375" style="1" customWidth="1"/>
    <col min="12214" max="12214" width="11.85546875" style="1" customWidth="1"/>
    <col min="12215" max="12215" width="9" style="1" customWidth="1"/>
    <col min="12216" max="12216" width="9.7109375" style="1" customWidth="1"/>
    <col min="12217" max="12217" width="9.28515625" style="1" customWidth="1"/>
    <col min="12218" max="12218" width="8.7109375" style="1" customWidth="1"/>
    <col min="12219" max="12219" width="6.85546875" style="1" customWidth="1"/>
    <col min="12220" max="12464" width="9.140625" style="1" customWidth="1"/>
    <col min="12465" max="12465" width="3.7109375" style="1"/>
    <col min="12466" max="12466" width="4.5703125" style="1" customWidth="1"/>
    <col min="12467" max="12467" width="5.85546875" style="1" customWidth="1"/>
    <col min="12468" max="12468" width="36" style="1" customWidth="1"/>
    <col min="12469" max="12469" width="9.7109375" style="1" customWidth="1"/>
    <col min="12470" max="12470" width="11.85546875" style="1" customWidth="1"/>
    <col min="12471" max="12471" width="9" style="1" customWidth="1"/>
    <col min="12472" max="12472" width="9.7109375" style="1" customWidth="1"/>
    <col min="12473" max="12473" width="9.28515625" style="1" customWidth="1"/>
    <col min="12474" max="12474" width="8.7109375" style="1" customWidth="1"/>
    <col min="12475" max="12475" width="6.85546875" style="1" customWidth="1"/>
    <col min="12476" max="12720" width="9.140625" style="1" customWidth="1"/>
    <col min="12721" max="12721" width="3.7109375" style="1"/>
    <col min="12722" max="12722" width="4.5703125" style="1" customWidth="1"/>
    <col min="12723" max="12723" width="5.85546875" style="1" customWidth="1"/>
    <col min="12724" max="12724" width="36" style="1" customWidth="1"/>
    <col min="12725" max="12725" width="9.7109375" style="1" customWidth="1"/>
    <col min="12726" max="12726" width="11.85546875" style="1" customWidth="1"/>
    <col min="12727" max="12727" width="9" style="1" customWidth="1"/>
    <col min="12728" max="12728" width="9.7109375" style="1" customWidth="1"/>
    <col min="12729" max="12729" width="9.28515625" style="1" customWidth="1"/>
    <col min="12730" max="12730" width="8.7109375" style="1" customWidth="1"/>
    <col min="12731" max="12731" width="6.85546875" style="1" customWidth="1"/>
    <col min="12732" max="12976" width="9.140625" style="1" customWidth="1"/>
    <col min="12977" max="12977" width="3.7109375" style="1"/>
    <col min="12978" max="12978" width="4.5703125" style="1" customWidth="1"/>
    <col min="12979" max="12979" width="5.85546875" style="1" customWidth="1"/>
    <col min="12980" max="12980" width="36" style="1" customWidth="1"/>
    <col min="12981" max="12981" width="9.7109375" style="1" customWidth="1"/>
    <col min="12982" max="12982" width="11.85546875" style="1" customWidth="1"/>
    <col min="12983" max="12983" width="9" style="1" customWidth="1"/>
    <col min="12984" max="12984" width="9.7109375" style="1" customWidth="1"/>
    <col min="12985" max="12985" width="9.28515625" style="1" customWidth="1"/>
    <col min="12986" max="12986" width="8.7109375" style="1" customWidth="1"/>
    <col min="12987" max="12987" width="6.85546875" style="1" customWidth="1"/>
    <col min="12988" max="13232" width="9.140625" style="1" customWidth="1"/>
    <col min="13233" max="13233" width="3.7109375" style="1"/>
    <col min="13234" max="13234" width="4.5703125" style="1" customWidth="1"/>
    <col min="13235" max="13235" width="5.85546875" style="1" customWidth="1"/>
    <col min="13236" max="13236" width="36" style="1" customWidth="1"/>
    <col min="13237" max="13237" width="9.7109375" style="1" customWidth="1"/>
    <col min="13238" max="13238" width="11.85546875" style="1" customWidth="1"/>
    <col min="13239" max="13239" width="9" style="1" customWidth="1"/>
    <col min="13240" max="13240" width="9.7109375" style="1" customWidth="1"/>
    <col min="13241" max="13241" width="9.28515625" style="1" customWidth="1"/>
    <col min="13242" max="13242" width="8.7109375" style="1" customWidth="1"/>
    <col min="13243" max="13243" width="6.85546875" style="1" customWidth="1"/>
    <col min="13244" max="13488" width="9.140625" style="1" customWidth="1"/>
    <col min="13489" max="13489" width="3.7109375" style="1"/>
    <col min="13490" max="13490" width="4.5703125" style="1" customWidth="1"/>
    <col min="13491" max="13491" width="5.85546875" style="1" customWidth="1"/>
    <col min="13492" max="13492" width="36" style="1" customWidth="1"/>
    <col min="13493" max="13493" width="9.7109375" style="1" customWidth="1"/>
    <col min="13494" max="13494" width="11.85546875" style="1" customWidth="1"/>
    <col min="13495" max="13495" width="9" style="1" customWidth="1"/>
    <col min="13496" max="13496" width="9.7109375" style="1" customWidth="1"/>
    <col min="13497" max="13497" width="9.28515625" style="1" customWidth="1"/>
    <col min="13498" max="13498" width="8.7109375" style="1" customWidth="1"/>
    <col min="13499" max="13499" width="6.85546875" style="1" customWidth="1"/>
    <col min="13500" max="13744" width="9.140625" style="1" customWidth="1"/>
    <col min="13745" max="13745" width="3.7109375" style="1"/>
    <col min="13746" max="13746" width="4.5703125" style="1" customWidth="1"/>
    <col min="13747" max="13747" width="5.85546875" style="1" customWidth="1"/>
    <col min="13748" max="13748" width="36" style="1" customWidth="1"/>
    <col min="13749" max="13749" width="9.7109375" style="1" customWidth="1"/>
    <col min="13750" max="13750" width="11.85546875" style="1" customWidth="1"/>
    <col min="13751" max="13751" width="9" style="1" customWidth="1"/>
    <col min="13752" max="13752" width="9.7109375" style="1" customWidth="1"/>
    <col min="13753" max="13753" width="9.28515625" style="1" customWidth="1"/>
    <col min="13754" max="13754" width="8.7109375" style="1" customWidth="1"/>
    <col min="13755" max="13755" width="6.85546875" style="1" customWidth="1"/>
    <col min="13756" max="14000" width="9.140625" style="1" customWidth="1"/>
    <col min="14001" max="14001" width="3.7109375" style="1"/>
    <col min="14002" max="14002" width="4.5703125" style="1" customWidth="1"/>
    <col min="14003" max="14003" width="5.85546875" style="1" customWidth="1"/>
    <col min="14004" max="14004" width="36" style="1" customWidth="1"/>
    <col min="14005" max="14005" width="9.7109375" style="1" customWidth="1"/>
    <col min="14006" max="14006" width="11.85546875" style="1" customWidth="1"/>
    <col min="14007" max="14007" width="9" style="1" customWidth="1"/>
    <col min="14008" max="14008" width="9.7109375" style="1" customWidth="1"/>
    <col min="14009" max="14009" width="9.28515625" style="1" customWidth="1"/>
    <col min="14010" max="14010" width="8.7109375" style="1" customWidth="1"/>
    <col min="14011" max="14011" width="6.85546875" style="1" customWidth="1"/>
    <col min="14012" max="14256" width="9.140625" style="1" customWidth="1"/>
    <col min="14257" max="14257" width="3.7109375" style="1"/>
    <col min="14258" max="14258" width="4.5703125" style="1" customWidth="1"/>
    <col min="14259" max="14259" width="5.85546875" style="1" customWidth="1"/>
    <col min="14260" max="14260" width="36" style="1" customWidth="1"/>
    <col min="14261" max="14261" width="9.7109375" style="1" customWidth="1"/>
    <col min="14262" max="14262" width="11.85546875" style="1" customWidth="1"/>
    <col min="14263" max="14263" width="9" style="1" customWidth="1"/>
    <col min="14264" max="14264" width="9.7109375" style="1" customWidth="1"/>
    <col min="14265" max="14265" width="9.28515625" style="1" customWidth="1"/>
    <col min="14266" max="14266" width="8.7109375" style="1" customWidth="1"/>
    <col min="14267" max="14267" width="6.85546875" style="1" customWidth="1"/>
    <col min="14268" max="14512" width="9.140625" style="1" customWidth="1"/>
    <col min="14513" max="14513" width="3.7109375" style="1"/>
    <col min="14514" max="14514" width="4.5703125" style="1" customWidth="1"/>
    <col min="14515" max="14515" width="5.85546875" style="1" customWidth="1"/>
    <col min="14516" max="14516" width="36" style="1" customWidth="1"/>
    <col min="14517" max="14517" width="9.7109375" style="1" customWidth="1"/>
    <col min="14518" max="14518" width="11.85546875" style="1" customWidth="1"/>
    <col min="14519" max="14519" width="9" style="1" customWidth="1"/>
    <col min="14520" max="14520" width="9.7109375" style="1" customWidth="1"/>
    <col min="14521" max="14521" width="9.28515625" style="1" customWidth="1"/>
    <col min="14522" max="14522" width="8.7109375" style="1" customWidth="1"/>
    <col min="14523" max="14523" width="6.85546875" style="1" customWidth="1"/>
    <col min="14524" max="14768" width="9.140625" style="1" customWidth="1"/>
    <col min="14769" max="14769" width="3.7109375" style="1"/>
    <col min="14770" max="14770" width="4.5703125" style="1" customWidth="1"/>
    <col min="14771" max="14771" width="5.85546875" style="1" customWidth="1"/>
    <col min="14772" max="14772" width="36" style="1" customWidth="1"/>
    <col min="14773" max="14773" width="9.7109375" style="1" customWidth="1"/>
    <col min="14774" max="14774" width="11.85546875" style="1" customWidth="1"/>
    <col min="14775" max="14775" width="9" style="1" customWidth="1"/>
    <col min="14776" max="14776" width="9.7109375" style="1" customWidth="1"/>
    <col min="14777" max="14777" width="9.28515625" style="1" customWidth="1"/>
    <col min="14778" max="14778" width="8.7109375" style="1" customWidth="1"/>
    <col min="14779" max="14779" width="6.85546875" style="1" customWidth="1"/>
    <col min="14780" max="15024" width="9.140625" style="1" customWidth="1"/>
    <col min="15025" max="15025" width="3.7109375" style="1"/>
    <col min="15026" max="15026" width="4.5703125" style="1" customWidth="1"/>
    <col min="15027" max="15027" width="5.85546875" style="1" customWidth="1"/>
    <col min="15028" max="15028" width="36" style="1" customWidth="1"/>
    <col min="15029" max="15029" width="9.7109375" style="1" customWidth="1"/>
    <col min="15030" max="15030" width="11.85546875" style="1" customWidth="1"/>
    <col min="15031" max="15031" width="9" style="1" customWidth="1"/>
    <col min="15032" max="15032" width="9.7109375" style="1" customWidth="1"/>
    <col min="15033" max="15033" width="9.28515625" style="1" customWidth="1"/>
    <col min="15034" max="15034" width="8.7109375" style="1" customWidth="1"/>
    <col min="15035" max="15035" width="6.85546875" style="1" customWidth="1"/>
    <col min="15036" max="15280" width="9.140625" style="1" customWidth="1"/>
    <col min="15281" max="15281" width="3.7109375" style="1"/>
    <col min="15282" max="15282" width="4.5703125" style="1" customWidth="1"/>
    <col min="15283" max="15283" width="5.85546875" style="1" customWidth="1"/>
    <col min="15284" max="15284" width="36" style="1" customWidth="1"/>
    <col min="15285" max="15285" width="9.7109375" style="1" customWidth="1"/>
    <col min="15286" max="15286" width="11.85546875" style="1" customWidth="1"/>
    <col min="15287" max="15287" width="9" style="1" customWidth="1"/>
    <col min="15288" max="15288" width="9.7109375" style="1" customWidth="1"/>
    <col min="15289" max="15289" width="9.28515625" style="1" customWidth="1"/>
    <col min="15290" max="15290" width="8.7109375" style="1" customWidth="1"/>
    <col min="15291" max="15291" width="6.85546875" style="1" customWidth="1"/>
    <col min="15292" max="15536" width="9.140625" style="1" customWidth="1"/>
    <col min="15537" max="15537" width="3.7109375" style="1"/>
    <col min="15538" max="15538" width="4.5703125" style="1" customWidth="1"/>
    <col min="15539" max="15539" width="5.85546875" style="1" customWidth="1"/>
    <col min="15540" max="15540" width="36" style="1" customWidth="1"/>
    <col min="15541" max="15541" width="9.7109375" style="1" customWidth="1"/>
    <col min="15542" max="15542" width="11.85546875" style="1" customWidth="1"/>
    <col min="15543" max="15543" width="9" style="1" customWidth="1"/>
    <col min="15544" max="15544" width="9.7109375" style="1" customWidth="1"/>
    <col min="15545" max="15545" width="9.28515625" style="1" customWidth="1"/>
    <col min="15546" max="15546" width="8.7109375" style="1" customWidth="1"/>
    <col min="15547" max="15547" width="6.85546875" style="1" customWidth="1"/>
    <col min="15548" max="15792" width="9.140625" style="1" customWidth="1"/>
    <col min="15793" max="15793" width="3.7109375" style="1"/>
    <col min="15794" max="15794" width="4.5703125" style="1" customWidth="1"/>
    <col min="15795" max="15795" width="5.85546875" style="1" customWidth="1"/>
    <col min="15796" max="15796" width="36" style="1" customWidth="1"/>
    <col min="15797" max="15797" width="9.7109375" style="1" customWidth="1"/>
    <col min="15798" max="15798" width="11.85546875" style="1" customWidth="1"/>
    <col min="15799" max="15799" width="9" style="1" customWidth="1"/>
    <col min="15800" max="15800" width="9.7109375" style="1" customWidth="1"/>
    <col min="15801" max="15801" width="9.28515625" style="1" customWidth="1"/>
    <col min="15802" max="15802" width="8.7109375" style="1" customWidth="1"/>
    <col min="15803" max="15803" width="6.85546875" style="1" customWidth="1"/>
    <col min="15804" max="16048" width="9.140625" style="1" customWidth="1"/>
    <col min="16049" max="16049" width="3.7109375" style="1"/>
    <col min="16050" max="16050" width="4.5703125" style="1" customWidth="1"/>
    <col min="16051" max="16051" width="5.85546875" style="1" customWidth="1"/>
    <col min="16052" max="16052" width="36" style="1" customWidth="1"/>
    <col min="16053" max="16053" width="9.7109375" style="1" customWidth="1"/>
    <col min="16054" max="16054" width="11.85546875" style="1" customWidth="1"/>
    <col min="16055" max="16055" width="9" style="1" customWidth="1"/>
    <col min="16056" max="16056" width="9.7109375" style="1" customWidth="1"/>
    <col min="16057" max="16057" width="9.28515625" style="1" customWidth="1"/>
    <col min="16058" max="16058" width="8.7109375" style="1" customWidth="1"/>
    <col min="16059" max="16059" width="6.85546875" style="1" customWidth="1"/>
    <col min="16060" max="16304" width="9.140625" style="1" customWidth="1"/>
    <col min="16305" max="16384" width="3.7109375" style="1"/>
  </cols>
  <sheetData>
    <row r="1" spans="1:9" x14ac:dyDescent="0.2">
      <c r="C1" s="116"/>
      <c r="G1" s="170"/>
      <c r="H1" s="170"/>
      <c r="I1" s="170"/>
    </row>
    <row r="2" spans="1:9" x14ac:dyDescent="0.2">
      <c r="A2" s="216" t="s">
        <v>17</v>
      </c>
      <c r="B2" s="216"/>
      <c r="C2" s="216"/>
      <c r="D2" s="216"/>
      <c r="E2" s="216"/>
      <c r="F2" s="216"/>
      <c r="G2" s="216"/>
      <c r="H2" s="216"/>
      <c r="I2" s="216"/>
    </row>
    <row r="3" spans="1:9" x14ac:dyDescent="0.2">
      <c r="A3" s="121"/>
      <c r="B3" s="121"/>
      <c r="C3" s="121"/>
      <c r="D3" s="121"/>
      <c r="E3" s="121"/>
      <c r="F3" s="121"/>
      <c r="G3" s="121"/>
      <c r="H3" s="121"/>
      <c r="I3" s="121"/>
    </row>
    <row r="4" spans="1:9" x14ac:dyDescent="0.2">
      <c r="A4" s="121"/>
      <c r="B4" s="121"/>
      <c r="C4" s="212" t="s">
        <v>18</v>
      </c>
      <c r="D4" s="212"/>
      <c r="E4" s="212"/>
      <c r="F4" s="212"/>
      <c r="G4" s="212"/>
      <c r="H4" s="212"/>
      <c r="I4" s="212"/>
    </row>
    <row r="5" spans="1:9" ht="11.25" customHeight="1" x14ac:dyDescent="0.2">
      <c r="A5" s="80"/>
      <c r="B5" s="80"/>
      <c r="C5" s="214" t="s">
        <v>620</v>
      </c>
      <c r="D5" s="214"/>
      <c r="E5" s="214"/>
      <c r="F5" s="214"/>
      <c r="G5" s="214"/>
      <c r="H5" s="214"/>
      <c r="I5" s="214"/>
    </row>
    <row r="6" spans="1:9" x14ac:dyDescent="0.2">
      <c r="A6" s="211" t="s">
        <v>19</v>
      </c>
      <c r="B6" s="211"/>
      <c r="C6" s="211"/>
      <c r="D6" s="213" t="str">
        <f>'Kopt a'!B13</f>
        <v>Daudzdzīvokļu dzīvojamā māja</v>
      </c>
      <c r="E6" s="213"/>
      <c r="F6" s="213"/>
      <c r="G6" s="213"/>
      <c r="H6" s="213"/>
      <c r="I6" s="213"/>
    </row>
    <row r="7" spans="1:9" x14ac:dyDescent="0.2">
      <c r="A7" s="211" t="s">
        <v>6</v>
      </c>
      <c r="B7" s="211"/>
      <c r="C7" s="211"/>
      <c r="D7" s="213" t="str">
        <f>'Kopt a'!B14</f>
        <v>Daudzdzīvokļu dzīvojamās mājas vienkāršotās atjaunošanas apliecinājuma karte</v>
      </c>
      <c r="E7" s="213"/>
      <c r="F7" s="213"/>
      <c r="G7" s="213"/>
      <c r="H7" s="213"/>
      <c r="I7" s="213"/>
    </row>
    <row r="8" spans="1:9" x14ac:dyDescent="0.2">
      <c r="A8" s="208" t="s">
        <v>20</v>
      </c>
      <c r="B8" s="208"/>
      <c r="C8" s="208"/>
      <c r="D8" s="213" t="str">
        <f>'Kopt a'!B15</f>
        <v>Enkmaņa iela 1, Valmiera</v>
      </c>
      <c r="E8" s="213"/>
      <c r="F8" s="213"/>
      <c r="G8" s="213"/>
      <c r="H8" s="213"/>
      <c r="I8" s="213"/>
    </row>
    <row r="9" spans="1:9" x14ac:dyDescent="0.2">
      <c r="A9" s="208" t="s">
        <v>21</v>
      </c>
      <c r="B9" s="208"/>
      <c r="C9" s="208"/>
      <c r="D9" s="213">
        <f>'Kopt a'!B16</f>
        <v>0</v>
      </c>
      <c r="E9" s="213"/>
      <c r="F9" s="213"/>
      <c r="G9" s="213"/>
      <c r="H9" s="213"/>
      <c r="I9" s="213"/>
    </row>
    <row r="10" spans="1:9" x14ac:dyDescent="0.2">
      <c r="C10" s="116" t="s">
        <v>22</v>
      </c>
      <c r="D10" s="210">
        <f>E20</f>
        <v>0</v>
      </c>
      <c r="E10" s="210"/>
      <c r="F10" s="77"/>
      <c r="G10" s="77"/>
      <c r="H10" s="77"/>
      <c r="I10" s="77"/>
    </row>
    <row r="11" spans="1:9" x14ac:dyDescent="0.2">
      <c r="C11" s="116" t="s">
        <v>23</v>
      </c>
      <c r="D11" s="210">
        <f>I16</f>
        <v>0</v>
      </c>
      <c r="E11" s="210"/>
      <c r="F11" s="77"/>
      <c r="G11" s="77"/>
      <c r="H11" s="77"/>
      <c r="I11" s="77"/>
    </row>
    <row r="12" spans="1:9" ht="12" thickBot="1" x14ac:dyDescent="0.25">
      <c r="F12" s="119"/>
      <c r="G12" s="119"/>
      <c r="H12" s="119"/>
      <c r="I12" s="119"/>
    </row>
    <row r="13" spans="1:9" x14ac:dyDescent="0.2">
      <c r="A13" s="190" t="s">
        <v>24</v>
      </c>
      <c r="B13" s="192" t="s">
        <v>25</v>
      </c>
      <c r="C13" s="194" t="s">
        <v>26</v>
      </c>
      <c r="D13" s="195"/>
      <c r="E13" s="198" t="s">
        <v>27</v>
      </c>
      <c r="F13" s="204" t="s">
        <v>28</v>
      </c>
      <c r="G13" s="205"/>
      <c r="H13" s="205"/>
      <c r="I13" s="206" t="s">
        <v>29</v>
      </c>
    </row>
    <row r="14" spans="1:9" ht="23.25" thickBot="1" x14ac:dyDescent="0.25">
      <c r="A14" s="191"/>
      <c r="B14" s="193"/>
      <c r="C14" s="196"/>
      <c r="D14" s="197"/>
      <c r="E14" s="199"/>
      <c r="F14" s="17" t="s">
        <v>30</v>
      </c>
      <c r="G14" s="18" t="s">
        <v>31</v>
      </c>
      <c r="H14" s="18" t="s">
        <v>32</v>
      </c>
      <c r="I14" s="207"/>
    </row>
    <row r="15" spans="1:9" ht="12" thickBot="1" x14ac:dyDescent="0.25">
      <c r="A15" s="157" t="str">
        <f>'3n'!D1</f>
        <v>3n</v>
      </c>
      <c r="B15" s="148" t="str">
        <f>IF(A15=0,0,CONCATENATE("N-",A15))</f>
        <v>N-3n</v>
      </c>
      <c r="C15" s="217" t="str">
        <f>'3n'!C2:I2</f>
        <v>Ēkas aizsargapmales izveides un cokola siltināšanas darbi</v>
      </c>
      <c r="D15" s="218"/>
      <c r="E15" s="138">
        <f>'3n'!P15</f>
        <v>0</v>
      </c>
      <c r="F15" s="153">
        <f>'3n'!M15</f>
        <v>0</v>
      </c>
      <c r="G15" s="52">
        <f>'3n'!N14</f>
        <v>0</v>
      </c>
      <c r="H15" s="52">
        <f>'3n'!O14</f>
        <v>0</v>
      </c>
      <c r="I15" s="53">
        <f>'3n'!L14</f>
        <v>0</v>
      </c>
    </row>
    <row r="16" spans="1:9" ht="12" thickBot="1" x14ac:dyDescent="0.25">
      <c r="A16" s="174" t="s">
        <v>33</v>
      </c>
      <c r="B16" s="175"/>
      <c r="C16" s="175"/>
      <c r="D16" s="208"/>
      <c r="E16" s="39">
        <f>SUM(E15)</f>
        <v>0</v>
      </c>
      <c r="F16" s="39">
        <f t="shared" ref="F16:I16" si="0">SUM(F15)</f>
        <v>0</v>
      </c>
      <c r="G16" s="39">
        <f t="shared" si="0"/>
        <v>0</v>
      </c>
      <c r="H16" s="39">
        <f t="shared" si="0"/>
        <v>0</v>
      </c>
      <c r="I16" s="39">
        <f t="shared" si="0"/>
        <v>0</v>
      </c>
    </row>
    <row r="17" spans="1:9" x14ac:dyDescent="0.2">
      <c r="A17" s="176" t="s">
        <v>34</v>
      </c>
      <c r="B17" s="177"/>
      <c r="C17" s="219"/>
      <c r="D17" s="154">
        <f>'[1]Kops a+n'!D77</f>
        <v>0</v>
      </c>
      <c r="E17" s="40">
        <f>ROUND(E16*$D17,2)</f>
        <v>0</v>
      </c>
      <c r="F17" s="41"/>
      <c r="G17" s="41"/>
      <c r="H17" s="41"/>
      <c r="I17" s="41"/>
    </row>
    <row r="18" spans="1:9" x14ac:dyDescent="0.2">
      <c r="A18" s="179" t="s">
        <v>35</v>
      </c>
      <c r="B18" s="180"/>
      <c r="C18" s="220"/>
      <c r="D18" s="155">
        <f>'[1]Kops a+n'!D78</f>
        <v>0</v>
      </c>
      <c r="E18" s="42">
        <f>ROUND(E17*$D18,2)</f>
        <v>0</v>
      </c>
      <c r="F18" s="41"/>
      <c r="G18" s="41"/>
      <c r="H18" s="41"/>
      <c r="I18" s="41"/>
    </row>
    <row r="19" spans="1:9" x14ac:dyDescent="0.2">
      <c r="A19" s="182" t="s">
        <v>36</v>
      </c>
      <c r="B19" s="183"/>
      <c r="C19" s="221"/>
      <c r="D19" s="155">
        <f>'[1]Kops a+n'!D79</f>
        <v>0</v>
      </c>
      <c r="E19" s="42">
        <f>ROUND(E16*$D19,2)</f>
        <v>0</v>
      </c>
      <c r="F19" s="41"/>
      <c r="G19" s="41"/>
      <c r="H19" s="41"/>
      <c r="I19" s="41"/>
    </row>
    <row r="20" spans="1:9" ht="12" thickBot="1" x14ac:dyDescent="0.25">
      <c r="A20" s="185" t="s">
        <v>37</v>
      </c>
      <c r="B20" s="186"/>
      <c r="C20" s="222"/>
      <c r="D20" s="20"/>
      <c r="E20" s="43">
        <f>SUM(E16:E19)-E18</f>
        <v>0</v>
      </c>
      <c r="F20" s="41"/>
      <c r="G20" s="41"/>
      <c r="H20" s="41"/>
      <c r="I20" s="41"/>
    </row>
    <row r="21" spans="1:9" x14ac:dyDescent="0.2">
      <c r="G21" s="19"/>
    </row>
    <row r="22" spans="1:9" x14ac:dyDescent="0.2">
      <c r="C22" s="15"/>
      <c r="D22" s="15"/>
      <c r="E22" s="15"/>
      <c r="F22" s="21"/>
      <c r="G22" s="21"/>
      <c r="H22" s="21"/>
      <c r="I22" s="21"/>
    </row>
    <row r="25" spans="1:9" x14ac:dyDescent="0.2">
      <c r="A25" s="1" t="s">
        <v>14</v>
      </c>
      <c r="B25" s="15"/>
      <c r="C25" s="223">
        <f>'Kops a'!C38:H38</f>
        <v>0</v>
      </c>
      <c r="D25" s="223"/>
      <c r="E25" s="223"/>
      <c r="F25" s="223"/>
      <c r="G25" s="223"/>
      <c r="H25" s="223"/>
    </row>
    <row r="26" spans="1:9" x14ac:dyDescent="0.2">
      <c r="A26" s="15"/>
      <c r="B26" s="15"/>
      <c r="C26" s="168" t="s">
        <v>15</v>
      </c>
      <c r="D26" s="168"/>
      <c r="E26" s="168"/>
      <c r="F26" s="168"/>
      <c r="G26" s="168"/>
      <c r="H26" s="168"/>
    </row>
    <row r="27" spans="1:9" x14ac:dyDescent="0.2">
      <c r="A27" s="15"/>
      <c r="B27" s="15"/>
      <c r="C27" s="15"/>
      <c r="D27" s="15"/>
      <c r="E27" s="15"/>
      <c r="F27" s="15"/>
      <c r="G27" s="15"/>
      <c r="H27" s="15"/>
    </row>
    <row r="28" spans="1:9" x14ac:dyDescent="0.2">
      <c r="A28" s="224" t="str">
        <f>'[1]Kops a+n'!A88:D88</f>
        <v>Tāme sastādīta 20__. gada __. _________</v>
      </c>
      <c r="B28" s="225"/>
      <c r="C28" s="225"/>
      <c r="D28" s="225"/>
      <c r="F28" s="15"/>
      <c r="G28" s="15"/>
      <c r="H28" s="15"/>
    </row>
    <row r="29" spans="1:9" x14ac:dyDescent="0.2">
      <c r="A29" s="15"/>
      <c r="B29" s="15"/>
      <c r="C29" s="15"/>
      <c r="D29" s="15"/>
      <c r="E29" s="15"/>
      <c r="F29" s="15"/>
      <c r="G29" s="15"/>
      <c r="H29" s="15"/>
    </row>
    <row r="30" spans="1:9" x14ac:dyDescent="0.2">
      <c r="A30" s="1" t="s">
        <v>38</v>
      </c>
      <c r="B30" s="15"/>
      <c r="C30" s="226">
        <f>'Kops a'!C43:H43</f>
        <v>0</v>
      </c>
      <c r="D30" s="226"/>
      <c r="E30" s="226"/>
      <c r="F30" s="226"/>
      <c r="G30" s="226"/>
      <c r="H30" s="226"/>
    </row>
    <row r="31" spans="1:9" x14ac:dyDescent="0.2">
      <c r="A31" s="15"/>
      <c r="B31" s="15"/>
      <c r="C31" s="168" t="s">
        <v>15</v>
      </c>
      <c r="D31" s="168"/>
      <c r="E31" s="168"/>
      <c r="F31" s="168"/>
      <c r="G31" s="168"/>
      <c r="H31" s="168"/>
    </row>
    <row r="32" spans="1:9" x14ac:dyDescent="0.2">
      <c r="A32" s="15"/>
      <c r="B32" s="15"/>
      <c r="C32" s="15"/>
      <c r="D32" s="15"/>
      <c r="E32" s="15"/>
      <c r="F32" s="15"/>
      <c r="G32" s="15"/>
      <c r="H32" s="15"/>
    </row>
    <row r="33" spans="1:9" x14ac:dyDescent="0.2">
      <c r="A33" s="133" t="s">
        <v>626</v>
      </c>
      <c r="B33" s="49"/>
      <c r="C33" s="134">
        <f>'Kops a'!C46</f>
        <v>0</v>
      </c>
      <c r="D33" s="49"/>
      <c r="F33" s="15"/>
      <c r="G33" s="15"/>
      <c r="H33" s="15"/>
    </row>
    <row r="43" spans="1:9" x14ac:dyDescent="0.2">
      <c r="E43" s="19"/>
      <c r="F43" s="19"/>
      <c r="G43" s="156"/>
      <c r="H43" s="19"/>
      <c r="I43" s="19"/>
    </row>
    <row r="56" spans="3:3" x14ac:dyDescent="0.2">
      <c r="C56" s="1">
        <f>'[1]Kopt a+n'!B31:C31</f>
        <v>0</v>
      </c>
    </row>
  </sheetData>
  <mergeCells count="31">
    <mergeCell ref="G1:I1"/>
    <mergeCell ref="A2:I2"/>
    <mergeCell ref="C4:I4"/>
    <mergeCell ref="C5:I5"/>
    <mergeCell ref="A6:C6"/>
    <mergeCell ref="D6:I6"/>
    <mergeCell ref="E13:E14"/>
    <mergeCell ref="A7:C7"/>
    <mergeCell ref="D7:I7"/>
    <mergeCell ref="A8:C8"/>
    <mergeCell ref="D8:I8"/>
    <mergeCell ref="A9:C9"/>
    <mergeCell ref="D9:I9"/>
    <mergeCell ref="F13:H13"/>
    <mergeCell ref="I13:I14"/>
    <mergeCell ref="C15:D15"/>
    <mergeCell ref="D10:E10"/>
    <mergeCell ref="D11:E11"/>
    <mergeCell ref="C31:H31"/>
    <mergeCell ref="A16:D16"/>
    <mergeCell ref="A17:C17"/>
    <mergeCell ref="A18:C18"/>
    <mergeCell ref="A19:C19"/>
    <mergeCell ref="A20:C20"/>
    <mergeCell ref="C25:H25"/>
    <mergeCell ref="C26:H26"/>
    <mergeCell ref="A28:D28"/>
    <mergeCell ref="C30:H30"/>
    <mergeCell ref="A13:A14"/>
    <mergeCell ref="B13:B14"/>
    <mergeCell ref="C13:D14"/>
  </mergeCells>
  <conditionalFormatting sqref="C33">
    <cfRule type="cellIs" dxfId="284" priority="10" operator="equal">
      <formula>0</formula>
    </cfRule>
  </conditionalFormatting>
  <conditionalFormatting sqref="C25:H25">
    <cfRule type="cellIs" dxfId="283" priority="9" operator="equal">
      <formula>0</formula>
    </cfRule>
  </conditionalFormatting>
  <conditionalFormatting sqref="C30:H30">
    <cfRule type="cellIs" dxfId="282" priority="8" operator="equal">
      <formula>0</formula>
    </cfRule>
  </conditionalFormatting>
  <conditionalFormatting sqref="C25:H25 C30:H30 C33">
    <cfRule type="cellIs" dxfId="281" priority="7" operator="equal">
      <formula>0</formula>
    </cfRule>
  </conditionalFormatting>
  <conditionalFormatting sqref="A15">
    <cfRule type="cellIs" dxfId="280" priority="3" operator="equal">
      <formula>0</formula>
    </cfRule>
    <cfRule type="cellIs" dxfId="279" priority="6" operator="equal">
      <formula>0</formula>
    </cfRule>
  </conditionalFormatting>
  <conditionalFormatting sqref="B15">
    <cfRule type="cellIs" dxfId="278" priority="5" operator="equal">
      <formula>0</formula>
    </cfRule>
  </conditionalFormatting>
  <conditionalFormatting sqref="B15">
    <cfRule type="cellIs" dxfId="277" priority="4" operator="equal">
      <formula>0</formula>
    </cfRule>
  </conditionalFormatting>
  <conditionalFormatting sqref="C15:I15 E17:E20 D17:D19 E16:I16">
    <cfRule type="cellIs" dxfId="276" priority="2" operator="equal">
      <formula>0</formula>
    </cfRule>
  </conditionalFormatting>
  <conditionalFormatting sqref="D10:E11 D6:I9">
    <cfRule type="cellIs" dxfId="275" priority="1" operator="equal">
      <formula>0</formula>
    </cfRule>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P49"/>
  <sheetViews>
    <sheetView view="pageBreakPreview" topLeftCell="A9" zoomScale="60" zoomScaleNormal="100" workbookViewId="0">
      <selection activeCell="A9" sqref="A9:F9"/>
    </sheetView>
  </sheetViews>
  <sheetFormatPr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1"/>
      <c r="B1" s="21"/>
      <c r="C1" s="25" t="s">
        <v>39</v>
      </c>
      <c r="D1" s="50" t="str">
        <f>'Kops a'!A16</f>
        <v>1a</v>
      </c>
      <c r="E1" s="21"/>
      <c r="F1" s="21"/>
      <c r="G1" s="21"/>
      <c r="H1" s="21"/>
      <c r="I1" s="21"/>
      <c r="J1" s="21"/>
      <c r="N1" s="24"/>
      <c r="O1" s="25"/>
      <c r="P1" s="26"/>
    </row>
    <row r="2" spans="1:16" x14ac:dyDescent="0.2">
      <c r="A2" s="27"/>
      <c r="B2" s="27"/>
      <c r="C2" s="232" t="s">
        <v>84</v>
      </c>
      <c r="D2" s="232"/>
      <c r="E2" s="232"/>
      <c r="F2" s="232"/>
      <c r="G2" s="232"/>
      <c r="H2" s="232"/>
      <c r="I2" s="232"/>
      <c r="J2" s="27"/>
    </row>
    <row r="3" spans="1:16" x14ac:dyDescent="0.2">
      <c r="A3" s="28"/>
      <c r="B3" s="28"/>
      <c r="C3" s="212" t="s">
        <v>18</v>
      </c>
      <c r="D3" s="212"/>
      <c r="E3" s="212"/>
      <c r="F3" s="212"/>
      <c r="G3" s="212"/>
      <c r="H3" s="212"/>
      <c r="I3" s="212"/>
      <c r="J3" s="28"/>
    </row>
    <row r="4" spans="1:16" x14ac:dyDescent="0.2">
      <c r="A4" s="28"/>
      <c r="B4" s="28"/>
      <c r="C4" s="233" t="s">
        <v>53</v>
      </c>
      <c r="D4" s="233"/>
      <c r="E4" s="233"/>
      <c r="F4" s="233"/>
      <c r="G4" s="233"/>
      <c r="H4" s="233"/>
      <c r="I4" s="233"/>
      <c r="J4" s="28"/>
    </row>
    <row r="5" spans="1:16" ht="11.25" customHeight="1" x14ac:dyDescent="0.2">
      <c r="A5" s="21"/>
      <c r="B5" s="21"/>
      <c r="C5" s="25" t="s">
        <v>5</v>
      </c>
      <c r="D5" s="246" t="str">
        <f>'Kops a'!D7</f>
        <v>Daudzdzīvokļu dzīvojamā māja</v>
      </c>
      <c r="E5" s="246"/>
      <c r="F5" s="246"/>
      <c r="G5" s="246"/>
      <c r="H5" s="246"/>
      <c r="I5" s="246"/>
      <c r="J5" s="246"/>
      <c r="K5" s="246"/>
      <c r="L5" s="246"/>
      <c r="M5" s="15"/>
      <c r="N5" s="15"/>
      <c r="O5" s="15"/>
      <c r="P5" s="15"/>
    </row>
    <row r="6" spans="1:16" x14ac:dyDescent="0.2">
      <c r="A6" s="21"/>
      <c r="B6" s="21"/>
      <c r="C6" s="25" t="s">
        <v>6</v>
      </c>
      <c r="D6" s="246" t="str">
        <f>'Kops a'!D8</f>
        <v>Daudzdzīvokļu dzīvojamās mājas vienkāršotās atjaunošanas apliecinājuma karte</v>
      </c>
      <c r="E6" s="246"/>
      <c r="F6" s="246"/>
      <c r="G6" s="246"/>
      <c r="H6" s="246"/>
      <c r="I6" s="246"/>
      <c r="J6" s="246"/>
      <c r="K6" s="246"/>
      <c r="L6" s="246"/>
      <c r="M6" s="15"/>
      <c r="N6" s="15"/>
      <c r="O6" s="15"/>
      <c r="P6" s="15"/>
    </row>
    <row r="7" spans="1:16" x14ac:dyDescent="0.2">
      <c r="A7" s="21"/>
      <c r="B7" s="21"/>
      <c r="C7" s="25" t="s">
        <v>7</v>
      </c>
      <c r="D7" s="246" t="str">
        <f>'Kops a'!D9</f>
        <v>Enkmaņa iela 1, Valmiera</v>
      </c>
      <c r="E7" s="246"/>
      <c r="F7" s="246"/>
      <c r="G7" s="246"/>
      <c r="H7" s="246"/>
      <c r="I7" s="246"/>
      <c r="J7" s="246"/>
      <c r="K7" s="246"/>
      <c r="L7" s="246"/>
      <c r="M7" s="15"/>
      <c r="N7" s="15"/>
      <c r="O7" s="15"/>
      <c r="P7" s="15"/>
    </row>
    <row r="8" spans="1:16" x14ac:dyDescent="0.2">
      <c r="A8" s="21"/>
      <c r="B8" s="21"/>
      <c r="C8" s="4" t="s">
        <v>21</v>
      </c>
      <c r="D8" s="246">
        <f>'Kops a'!D10</f>
        <v>0</v>
      </c>
      <c r="E8" s="246"/>
      <c r="F8" s="246"/>
      <c r="G8" s="246"/>
      <c r="H8" s="246"/>
      <c r="I8" s="246"/>
      <c r="J8" s="246"/>
      <c r="K8" s="246"/>
      <c r="L8" s="246"/>
      <c r="M8" s="15"/>
      <c r="N8" s="15"/>
      <c r="O8" s="15"/>
      <c r="P8" s="15"/>
    </row>
    <row r="9" spans="1:16" ht="11.25" customHeight="1" x14ac:dyDescent="0.2">
      <c r="A9" s="234" t="s">
        <v>629</v>
      </c>
      <c r="B9" s="234"/>
      <c r="C9" s="234"/>
      <c r="D9" s="234"/>
      <c r="E9" s="234"/>
      <c r="F9" s="234"/>
      <c r="G9" s="29"/>
      <c r="H9" s="29"/>
      <c r="I9" s="29"/>
      <c r="J9" s="238" t="s">
        <v>40</v>
      </c>
      <c r="K9" s="238"/>
      <c r="L9" s="238"/>
      <c r="M9" s="238"/>
      <c r="N9" s="245">
        <f>P37</f>
        <v>0</v>
      </c>
      <c r="O9" s="245"/>
      <c r="P9" s="29"/>
    </row>
    <row r="10" spans="1:16" x14ac:dyDescent="0.2">
      <c r="A10" s="30"/>
      <c r="B10" s="31"/>
      <c r="C10" s="4"/>
      <c r="D10" s="21"/>
      <c r="E10" s="21"/>
      <c r="F10" s="21"/>
      <c r="G10" s="21"/>
      <c r="H10" s="21"/>
      <c r="I10" s="21"/>
      <c r="J10" s="21"/>
      <c r="K10" s="21"/>
      <c r="L10" s="27"/>
      <c r="M10" s="27"/>
      <c r="O10" s="85"/>
      <c r="P10" s="83" t="str">
        <f>A43</f>
        <v>Tāme sastādīta 20__. gada __. _________</v>
      </c>
    </row>
    <row r="11" spans="1:16" ht="12" thickBot="1" x14ac:dyDescent="0.25">
      <c r="A11" s="30"/>
      <c r="B11" s="31"/>
      <c r="C11" s="4"/>
      <c r="D11" s="21"/>
      <c r="E11" s="21"/>
      <c r="F11" s="21"/>
      <c r="G11" s="21"/>
      <c r="H11" s="21"/>
      <c r="I11" s="21"/>
      <c r="J11" s="21"/>
      <c r="K11" s="21"/>
      <c r="L11" s="32"/>
      <c r="M11" s="32"/>
      <c r="N11" s="33"/>
      <c r="O11" s="24"/>
      <c r="P11" s="21"/>
    </row>
    <row r="12" spans="1:16" x14ac:dyDescent="0.2">
      <c r="A12" s="190" t="s">
        <v>24</v>
      </c>
      <c r="B12" s="240" t="s">
        <v>41</v>
      </c>
      <c r="C12" s="236" t="s">
        <v>42</v>
      </c>
      <c r="D12" s="243" t="s">
        <v>43</v>
      </c>
      <c r="E12" s="227" t="s">
        <v>44</v>
      </c>
      <c r="F12" s="235" t="s">
        <v>45</v>
      </c>
      <c r="G12" s="236"/>
      <c r="H12" s="236"/>
      <c r="I12" s="236"/>
      <c r="J12" s="236"/>
      <c r="K12" s="237"/>
      <c r="L12" s="235" t="s">
        <v>46</v>
      </c>
      <c r="M12" s="236"/>
      <c r="N12" s="236"/>
      <c r="O12" s="236"/>
      <c r="P12" s="237"/>
    </row>
    <row r="13" spans="1:16" ht="126.75" customHeight="1" thickBot="1" x14ac:dyDescent="0.25">
      <c r="A13" s="239"/>
      <c r="B13" s="241"/>
      <c r="C13" s="242"/>
      <c r="D13" s="244"/>
      <c r="E13" s="228"/>
      <c r="F13" s="34" t="s">
        <v>47</v>
      </c>
      <c r="G13" s="35" t="s">
        <v>48</v>
      </c>
      <c r="H13" s="35" t="s">
        <v>49</v>
      </c>
      <c r="I13" s="35" t="s">
        <v>50</v>
      </c>
      <c r="J13" s="35" t="s">
        <v>51</v>
      </c>
      <c r="K13" s="58" t="s">
        <v>52</v>
      </c>
      <c r="L13" s="34" t="s">
        <v>47</v>
      </c>
      <c r="M13" s="35" t="s">
        <v>49</v>
      </c>
      <c r="N13" s="35" t="s">
        <v>50</v>
      </c>
      <c r="O13" s="35" t="s">
        <v>51</v>
      </c>
      <c r="P13" s="58" t="s">
        <v>52</v>
      </c>
    </row>
    <row r="14" spans="1:16" x14ac:dyDescent="0.2">
      <c r="A14" s="36"/>
      <c r="B14" s="37"/>
      <c r="C14" s="91" t="s">
        <v>84</v>
      </c>
      <c r="D14" s="23"/>
      <c r="E14" s="64"/>
      <c r="F14" s="65"/>
      <c r="G14" s="62"/>
      <c r="H14" s="46"/>
      <c r="I14" s="62"/>
      <c r="J14" s="62"/>
      <c r="K14" s="47"/>
      <c r="L14" s="48"/>
      <c r="M14" s="46"/>
      <c r="N14" s="46"/>
      <c r="O14" s="46"/>
      <c r="P14" s="47"/>
    </row>
    <row r="15" spans="1:16" x14ac:dyDescent="0.2">
      <c r="A15" s="36">
        <v>1</v>
      </c>
      <c r="B15" s="37" t="s">
        <v>56</v>
      </c>
      <c r="C15" s="45" t="s">
        <v>57</v>
      </c>
      <c r="D15" s="23" t="s">
        <v>58</v>
      </c>
      <c r="E15" s="64">
        <v>167</v>
      </c>
      <c r="F15" s="65"/>
      <c r="G15" s="62"/>
      <c r="H15" s="46">
        <f>ROUND(F15*G15,2)</f>
        <v>0</v>
      </c>
      <c r="I15" s="62"/>
      <c r="J15" s="62"/>
      <c r="K15" s="47">
        <f>SUM(H15:J15)</f>
        <v>0</v>
      </c>
      <c r="L15" s="48">
        <f>ROUND(E15*F15,2)</f>
        <v>0</v>
      </c>
      <c r="M15" s="46">
        <f>ROUND(H15*E15,2)</f>
        <v>0</v>
      </c>
      <c r="N15" s="46">
        <f>ROUND(I15*E15,2)</f>
        <v>0</v>
      </c>
      <c r="O15" s="46">
        <f>ROUND(J15*E15,2)</f>
        <v>0</v>
      </c>
      <c r="P15" s="47">
        <f>SUM(M15:O15)</f>
        <v>0</v>
      </c>
    </row>
    <row r="16" spans="1:16" x14ac:dyDescent="0.2">
      <c r="A16" s="36">
        <v>2</v>
      </c>
      <c r="B16" s="37" t="s">
        <v>56</v>
      </c>
      <c r="C16" s="45" t="s">
        <v>59</v>
      </c>
      <c r="D16" s="23" t="s">
        <v>60</v>
      </c>
      <c r="E16" s="64">
        <v>2</v>
      </c>
      <c r="F16" s="65"/>
      <c r="G16" s="62"/>
      <c r="H16" s="46">
        <f t="shared" ref="H16:H36" si="0">ROUND(F16*G16,2)</f>
        <v>0</v>
      </c>
      <c r="I16" s="62"/>
      <c r="J16" s="62"/>
      <c r="K16" s="47">
        <f t="shared" ref="K16:K36" si="1">SUM(H16:J16)</f>
        <v>0</v>
      </c>
      <c r="L16" s="48">
        <f t="shared" ref="L16:L36" si="2">ROUND(E16*F16,2)</f>
        <v>0</v>
      </c>
      <c r="M16" s="46">
        <f t="shared" ref="M16:M36" si="3">ROUND(H16*E16,2)</f>
        <v>0</v>
      </c>
      <c r="N16" s="46">
        <f t="shared" ref="N16:N36" si="4">ROUND(I16*E16,2)</f>
        <v>0</v>
      </c>
      <c r="O16" s="46">
        <f t="shared" ref="O16:O36" si="5">ROUND(J16*E16,2)</f>
        <v>0</v>
      </c>
      <c r="P16" s="47">
        <f t="shared" ref="P16:P36" si="6">SUM(M16:O16)</f>
        <v>0</v>
      </c>
    </row>
    <row r="17" spans="1:16" x14ac:dyDescent="0.2">
      <c r="A17" s="36">
        <v>3</v>
      </c>
      <c r="B17" s="37" t="s">
        <v>56</v>
      </c>
      <c r="C17" s="45" t="s">
        <v>61</v>
      </c>
      <c r="D17" s="23" t="s">
        <v>60</v>
      </c>
      <c r="E17" s="64">
        <v>1</v>
      </c>
      <c r="F17" s="65"/>
      <c r="G17" s="62"/>
      <c r="H17" s="46">
        <f t="shared" si="0"/>
        <v>0</v>
      </c>
      <c r="I17" s="62"/>
      <c r="J17" s="62"/>
      <c r="K17" s="47">
        <f t="shared" si="1"/>
        <v>0</v>
      </c>
      <c r="L17" s="48">
        <f t="shared" si="2"/>
        <v>0</v>
      </c>
      <c r="M17" s="46">
        <f t="shared" si="3"/>
        <v>0</v>
      </c>
      <c r="N17" s="46">
        <f t="shared" si="4"/>
        <v>0</v>
      </c>
      <c r="O17" s="46">
        <f t="shared" si="5"/>
        <v>0</v>
      </c>
      <c r="P17" s="47">
        <f t="shared" si="6"/>
        <v>0</v>
      </c>
    </row>
    <row r="18" spans="1:16" x14ac:dyDescent="0.2">
      <c r="A18" s="36">
        <v>4</v>
      </c>
      <c r="B18" s="37" t="s">
        <v>56</v>
      </c>
      <c r="C18" s="45" t="s">
        <v>62</v>
      </c>
      <c r="D18" s="23" t="s">
        <v>60</v>
      </c>
      <c r="E18" s="64">
        <v>1</v>
      </c>
      <c r="F18" s="65"/>
      <c r="G18" s="62"/>
      <c r="H18" s="46">
        <f t="shared" si="0"/>
        <v>0</v>
      </c>
      <c r="I18" s="62"/>
      <c r="J18" s="62"/>
      <c r="K18" s="47">
        <f t="shared" si="1"/>
        <v>0</v>
      </c>
      <c r="L18" s="48">
        <f t="shared" si="2"/>
        <v>0</v>
      </c>
      <c r="M18" s="46">
        <f t="shared" si="3"/>
        <v>0</v>
      </c>
      <c r="N18" s="46">
        <f t="shared" si="4"/>
        <v>0</v>
      </c>
      <c r="O18" s="46">
        <f t="shared" si="5"/>
        <v>0</v>
      </c>
      <c r="P18" s="47">
        <f t="shared" si="6"/>
        <v>0</v>
      </c>
    </row>
    <row r="19" spans="1:16" x14ac:dyDescent="0.2">
      <c r="A19" s="36">
        <v>5</v>
      </c>
      <c r="B19" s="37" t="s">
        <v>56</v>
      </c>
      <c r="C19" s="45" t="s">
        <v>63</v>
      </c>
      <c r="D19" s="23" t="s">
        <v>60</v>
      </c>
      <c r="E19" s="64">
        <v>1</v>
      </c>
      <c r="F19" s="65"/>
      <c r="G19" s="62"/>
      <c r="H19" s="46">
        <f t="shared" si="0"/>
        <v>0</v>
      </c>
      <c r="I19" s="62"/>
      <c r="J19" s="62"/>
      <c r="K19" s="47">
        <f t="shared" si="1"/>
        <v>0</v>
      </c>
      <c r="L19" s="48">
        <f t="shared" si="2"/>
        <v>0</v>
      </c>
      <c r="M19" s="46">
        <f t="shared" si="3"/>
        <v>0</v>
      </c>
      <c r="N19" s="46">
        <f t="shared" si="4"/>
        <v>0</v>
      </c>
      <c r="O19" s="46">
        <f t="shared" si="5"/>
        <v>0</v>
      </c>
      <c r="P19" s="47">
        <f t="shared" si="6"/>
        <v>0</v>
      </c>
    </row>
    <row r="20" spans="1:16" x14ac:dyDescent="0.2">
      <c r="A20" s="36">
        <v>6</v>
      </c>
      <c r="B20" s="37" t="s">
        <v>56</v>
      </c>
      <c r="C20" s="45" t="s">
        <v>64</v>
      </c>
      <c r="D20" s="23" t="s">
        <v>60</v>
      </c>
      <c r="E20" s="64">
        <v>2</v>
      </c>
      <c r="F20" s="65"/>
      <c r="G20" s="62"/>
      <c r="H20" s="46">
        <f t="shared" si="0"/>
        <v>0</v>
      </c>
      <c r="I20" s="62"/>
      <c r="J20" s="62"/>
      <c r="K20" s="47">
        <f t="shared" si="1"/>
        <v>0</v>
      </c>
      <c r="L20" s="48">
        <f t="shared" si="2"/>
        <v>0</v>
      </c>
      <c r="M20" s="46">
        <f t="shared" si="3"/>
        <v>0</v>
      </c>
      <c r="N20" s="46">
        <f t="shared" si="4"/>
        <v>0</v>
      </c>
      <c r="O20" s="46">
        <f t="shared" si="5"/>
        <v>0</v>
      </c>
      <c r="P20" s="47">
        <f t="shared" si="6"/>
        <v>0</v>
      </c>
    </row>
    <row r="21" spans="1:16" x14ac:dyDescent="0.2">
      <c r="A21" s="36">
        <v>7</v>
      </c>
      <c r="B21" s="37" t="s">
        <v>56</v>
      </c>
      <c r="C21" s="45" t="s">
        <v>65</v>
      </c>
      <c r="D21" s="23" t="s">
        <v>60</v>
      </c>
      <c r="E21" s="64">
        <v>4</v>
      </c>
      <c r="F21" s="65"/>
      <c r="G21" s="62"/>
      <c r="H21" s="46">
        <f t="shared" si="0"/>
        <v>0</v>
      </c>
      <c r="I21" s="62"/>
      <c r="J21" s="62"/>
      <c r="K21" s="47">
        <f t="shared" si="1"/>
        <v>0</v>
      </c>
      <c r="L21" s="48">
        <f t="shared" si="2"/>
        <v>0</v>
      </c>
      <c r="M21" s="46">
        <f t="shared" si="3"/>
        <v>0</v>
      </c>
      <c r="N21" s="46">
        <f t="shared" si="4"/>
        <v>0</v>
      </c>
      <c r="O21" s="46">
        <f t="shared" si="5"/>
        <v>0</v>
      </c>
      <c r="P21" s="47">
        <f t="shared" si="6"/>
        <v>0</v>
      </c>
    </row>
    <row r="22" spans="1:16" x14ac:dyDescent="0.2">
      <c r="A22" s="36">
        <v>8</v>
      </c>
      <c r="B22" s="37" t="s">
        <v>56</v>
      </c>
      <c r="C22" s="45" t="s">
        <v>66</v>
      </c>
      <c r="D22" s="23" t="s">
        <v>60</v>
      </c>
      <c r="E22" s="64">
        <v>2</v>
      </c>
      <c r="F22" s="65"/>
      <c r="G22" s="62"/>
      <c r="H22" s="46">
        <f t="shared" si="0"/>
        <v>0</v>
      </c>
      <c r="I22" s="62"/>
      <c r="J22" s="62"/>
      <c r="K22" s="47">
        <f t="shared" si="1"/>
        <v>0</v>
      </c>
      <c r="L22" s="48">
        <f t="shared" si="2"/>
        <v>0</v>
      </c>
      <c r="M22" s="46">
        <f t="shared" si="3"/>
        <v>0</v>
      </c>
      <c r="N22" s="46">
        <f t="shared" si="4"/>
        <v>0</v>
      </c>
      <c r="O22" s="46">
        <f t="shared" si="5"/>
        <v>0</v>
      </c>
      <c r="P22" s="47">
        <f t="shared" si="6"/>
        <v>0</v>
      </c>
    </row>
    <row r="23" spans="1:16" x14ac:dyDescent="0.2">
      <c r="A23" s="36">
        <v>9</v>
      </c>
      <c r="B23" s="37" t="s">
        <v>56</v>
      </c>
      <c r="C23" s="45" t="s">
        <v>67</v>
      </c>
      <c r="D23" s="23" t="s">
        <v>68</v>
      </c>
      <c r="E23" s="64">
        <v>798</v>
      </c>
      <c r="F23" s="65"/>
      <c r="G23" s="62"/>
      <c r="H23" s="46">
        <f t="shared" si="0"/>
        <v>0</v>
      </c>
      <c r="I23" s="62"/>
      <c r="J23" s="62"/>
      <c r="K23" s="47">
        <f t="shared" si="1"/>
        <v>0</v>
      </c>
      <c r="L23" s="48">
        <f t="shared" si="2"/>
        <v>0</v>
      </c>
      <c r="M23" s="46">
        <f t="shared" si="3"/>
        <v>0</v>
      </c>
      <c r="N23" s="46">
        <f t="shared" si="4"/>
        <v>0</v>
      </c>
      <c r="O23" s="46">
        <f t="shared" si="5"/>
        <v>0</v>
      </c>
      <c r="P23" s="47">
        <f t="shared" si="6"/>
        <v>0</v>
      </c>
    </row>
    <row r="24" spans="1:16" ht="11.25" customHeight="1" x14ac:dyDescent="0.2">
      <c r="A24" s="36">
        <v>10</v>
      </c>
      <c r="B24" s="37" t="s">
        <v>56</v>
      </c>
      <c r="C24" s="45" t="s">
        <v>69</v>
      </c>
      <c r="D24" s="23" t="s">
        <v>60</v>
      </c>
      <c r="E24" s="64">
        <v>1</v>
      </c>
      <c r="F24" s="65"/>
      <c r="G24" s="62"/>
      <c r="H24" s="46">
        <f t="shared" si="0"/>
        <v>0</v>
      </c>
      <c r="I24" s="62"/>
      <c r="J24" s="62"/>
      <c r="K24" s="47">
        <f t="shared" si="1"/>
        <v>0</v>
      </c>
      <c r="L24" s="48">
        <f t="shared" si="2"/>
        <v>0</v>
      </c>
      <c r="M24" s="46">
        <f t="shared" si="3"/>
        <v>0</v>
      </c>
      <c r="N24" s="46">
        <f t="shared" si="4"/>
        <v>0</v>
      </c>
      <c r="O24" s="46">
        <f t="shared" si="5"/>
        <v>0</v>
      </c>
      <c r="P24" s="47">
        <f t="shared" si="6"/>
        <v>0</v>
      </c>
    </row>
    <row r="25" spans="1:16" ht="11.25" customHeight="1" x14ac:dyDescent="0.2">
      <c r="A25" s="36">
        <v>11</v>
      </c>
      <c r="B25" s="37" t="s">
        <v>56</v>
      </c>
      <c r="C25" s="45" t="s">
        <v>70</v>
      </c>
      <c r="D25" s="23" t="s">
        <v>60</v>
      </c>
      <c r="E25" s="64">
        <v>2</v>
      </c>
      <c r="F25" s="65"/>
      <c r="G25" s="62"/>
      <c r="H25" s="46">
        <f t="shared" si="0"/>
        <v>0</v>
      </c>
      <c r="I25" s="62"/>
      <c r="J25" s="62"/>
      <c r="K25" s="47">
        <f t="shared" si="1"/>
        <v>0</v>
      </c>
      <c r="L25" s="48">
        <f t="shared" si="2"/>
        <v>0</v>
      </c>
      <c r="M25" s="46">
        <f t="shared" si="3"/>
        <v>0</v>
      </c>
      <c r="N25" s="46">
        <f t="shared" si="4"/>
        <v>0</v>
      </c>
      <c r="O25" s="46">
        <f t="shared" si="5"/>
        <v>0</v>
      </c>
      <c r="P25" s="47">
        <f t="shared" si="6"/>
        <v>0</v>
      </c>
    </row>
    <row r="26" spans="1:16" ht="11.25" customHeight="1" x14ac:dyDescent="0.2">
      <c r="A26" s="36">
        <v>12</v>
      </c>
      <c r="B26" s="37" t="s">
        <v>56</v>
      </c>
      <c r="C26" s="45" t="s">
        <v>71</v>
      </c>
      <c r="D26" s="23" t="s">
        <v>72</v>
      </c>
      <c r="E26" s="64">
        <v>5</v>
      </c>
      <c r="F26" s="65"/>
      <c r="G26" s="62"/>
      <c r="H26" s="46">
        <f t="shared" si="0"/>
        <v>0</v>
      </c>
      <c r="I26" s="62"/>
      <c r="J26" s="62"/>
      <c r="K26" s="47">
        <f t="shared" si="1"/>
        <v>0</v>
      </c>
      <c r="L26" s="48">
        <f t="shared" si="2"/>
        <v>0</v>
      </c>
      <c r="M26" s="46">
        <f t="shared" si="3"/>
        <v>0</v>
      </c>
      <c r="N26" s="46">
        <f t="shared" si="4"/>
        <v>0</v>
      </c>
      <c r="O26" s="46">
        <f t="shared" si="5"/>
        <v>0</v>
      </c>
      <c r="P26" s="47">
        <f t="shared" si="6"/>
        <v>0</v>
      </c>
    </row>
    <row r="27" spans="1:16" x14ac:dyDescent="0.2">
      <c r="A27" s="36"/>
      <c r="B27" s="37"/>
      <c r="C27" s="91" t="s">
        <v>73</v>
      </c>
      <c r="D27" s="23"/>
      <c r="E27" s="64"/>
      <c r="F27" s="65"/>
      <c r="G27" s="62"/>
      <c r="H27" s="46">
        <f t="shared" si="0"/>
        <v>0</v>
      </c>
      <c r="I27" s="62"/>
      <c r="J27" s="62"/>
      <c r="K27" s="47">
        <f t="shared" si="1"/>
        <v>0</v>
      </c>
      <c r="L27" s="48">
        <f t="shared" si="2"/>
        <v>0</v>
      </c>
      <c r="M27" s="46">
        <f t="shared" si="3"/>
        <v>0</v>
      </c>
      <c r="N27" s="46">
        <f t="shared" si="4"/>
        <v>0</v>
      </c>
      <c r="O27" s="46">
        <f t="shared" si="5"/>
        <v>0</v>
      </c>
      <c r="P27" s="47">
        <f t="shared" si="6"/>
        <v>0</v>
      </c>
    </row>
    <row r="28" spans="1:16" x14ac:dyDescent="0.2">
      <c r="A28" s="36">
        <v>13</v>
      </c>
      <c r="B28" s="37" t="s">
        <v>56</v>
      </c>
      <c r="C28" s="45" t="s">
        <v>74</v>
      </c>
      <c r="D28" s="23" t="s">
        <v>58</v>
      </c>
      <c r="E28" s="64">
        <v>167</v>
      </c>
      <c r="F28" s="65"/>
      <c r="G28" s="62"/>
      <c r="H28" s="46">
        <f t="shared" si="0"/>
        <v>0</v>
      </c>
      <c r="I28" s="62"/>
      <c r="J28" s="62"/>
      <c r="K28" s="47">
        <f t="shared" si="1"/>
        <v>0</v>
      </c>
      <c r="L28" s="48">
        <f t="shared" si="2"/>
        <v>0</v>
      </c>
      <c r="M28" s="46">
        <f t="shared" si="3"/>
        <v>0</v>
      </c>
      <c r="N28" s="46">
        <f t="shared" si="4"/>
        <v>0</v>
      </c>
      <c r="O28" s="46">
        <f t="shared" si="5"/>
        <v>0</v>
      </c>
      <c r="P28" s="47">
        <f t="shared" si="6"/>
        <v>0</v>
      </c>
    </row>
    <row r="29" spans="1:16" x14ac:dyDescent="0.2">
      <c r="A29" s="36">
        <v>14</v>
      </c>
      <c r="B29" s="37" t="s">
        <v>56</v>
      </c>
      <c r="C29" s="45" t="s">
        <v>75</v>
      </c>
      <c r="D29" s="23" t="s">
        <v>60</v>
      </c>
      <c r="E29" s="64">
        <v>1</v>
      </c>
      <c r="F29" s="65"/>
      <c r="G29" s="62"/>
      <c r="H29" s="46">
        <f t="shared" si="0"/>
        <v>0</v>
      </c>
      <c r="I29" s="62"/>
      <c r="J29" s="62"/>
      <c r="K29" s="47">
        <f t="shared" si="1"/>
        <v>0</v>
      </c>
      <c r="L29" s="48">
        <f t="shared" si="2"/>
        <v>0</v>
      </c>
      <c r="M29" s="46">
        <f t="shared" si="3"/>
        <v>0</v>
      </c>
      <c r="N29" s="46">
        <f t="shared" si="4"/>
        <v>0</v>
      </c>
      <c r="O29" s="46">
        <f t="shared" si="5"/>
        <v>0</v>
      </c>
      <c r="P29" s="47">
        <f t="shared" si="6"/>
        <v>0</v>
      </c>
    </row>
    <row r="30" spans="1:16" x14ac:dyDescent="0.2">
      <c r="A30" s="36">
        <v>15</v>
      </c>
      <c r="B30" s="37" t="s">
        <v>56</v>
      </c>
      <c r="C30" s="45" t="s">
        <v>76</v>
      </c>
      <c r="D30" s="23" t="s">
        <v>60</v>
      </c>
      <c r="E30" s="64">
        <v>1</v>
      </c>
      <c r="F30" s="65"/>
      <c r="G30" s="62"/>
      <c r="H30" s="46">
        <f t="shared" si="0"/>
        <v>0</v>
      </c>
      <c r="I30" s="62"/>
      <c r="J30" s="62"/>
      <c r="K30" s="47">
        <f t="shared" si="1"/>
        <v>0</v>
      </c>
      <c r="L30" s="48">
        <f t="shared" si="2"/>
        <v>0</v>
      </c>
      <c r="M30" s="46">
        <f t="shared" si="3"/>
        <v>0</v>
      </c>
      <c r="N30" s="46">
        <f t="shared" si="4"/>
        <v>0</v>
      </c>
      <c r="O30" s="46">
        <f t="shared" si="5"/>
        <v>0</v>
      </c>
      <c r="P30" s="47">
        <f t="shared" si="6"/>
        <v>0</v>
      </c>
    </row>
    <row r="31" spans="1:16" x14ac:dyDescent="0.2">
      <c r="A31" s="36">
        <v>16</v>
      </c>
      <c r="B31" s="37" t="s">
        <v>56</v>
      </c>
      <c r="C31" s="45" t="s">
        <v>77</v>
      </c>
      <c r="D31" s="23" t="s">
        <v>60</v>
      </c>
      <c r="E31" s="64">
        <v>2</v>
      </c>
      <c r="F31" s="65"/>
      <c r="G31" s="62"/>
      <c r="H31" s="46">
        <f t="shared" si="0"/>
        <v>0</v>
      </c>
      <c r="I31" s="62"/>
      <c r="J31" s="62"/>
      <c r="K31" s="47">
        <f t="shared" si="1"/>
        <v>0</v>
      </c>
      <c r="L31" s="48">
        <f t="shared" si="2"/>
        <v>0</v>
      </c>
      <c r="M31" s="46">
        <f t="shared" si="3"/>
        <v>0</v>
      </c>
      <c r="N31" s="46">
        <f t="shared" si="4"/>
        <v>0</v>
      </c>
      <c r="O31" s="46">
        <f t="shared" si="5"/>
        <v>0</v>
      </c>
      <c r="P31" s="47">
        <f t="shared" si="6"/>
        <v>0</v>
      </c>
    </row>
    <row r="32" spans="1:16" x14ac:dyDescent="0.2">
      <c r="A32" s="36">
        <v>17</v>
      </c>
      <c r="B32" s="37" t="s">
        <v>56</v>
      </c>
      <c r="C32" s="45" t="s">
        <v>78</v>
      </c>
      <c r="D32" s="23" t="s">
        <v>60</v>
      </c>
      <c r="E32" s="64">
        <v>2</v>
      </c>
      <c r="F32" s="65"/>
      <c r="G32" s="62"/>
      <c r="H32" s="46">
        <f t="shared" si="0"/>
        <v>0</v>
      </c>
      <c r="I32" s="62"/>
      <c r="J32" s="62"/>
      <c r="K32" s="47">
        <f t="shared" si="1"/>
        <v>0</v>
      </c>
      <c r="L32" s="48">
        <f t="shared" si="2"/>
        <v>0</v>
      </c>
      <c r="M32" s="46">
        <f t="shared" si="3"/>
        <v>0</v>
      </c>
      <c r="N32" s="46">
        <f t="shared" si="4"/>
        <v>0</v>
      </c>
      <c r="O32" s="46">
        <f t="shared" si="5"/>
        <v>0</v>
      </c>
      <c r="P32" s="47">
        <f t="shared" si="6"/>
        <v>0</v>
      </c>
    </row>
    <row r="33" spans="1:16" x14ac:dyDescent="0.2">
      <c r="A33" s="36">
        <v>18</v>
      </c>
      <c r="B33" s="37" t="s">
        <v>56</v>
      </c>
      <c r="C33" s="45" t="s">
        <v>79</v>
      </c>
      <c r="D33" s="23" t="s">
        <v>60</v>
      </c>
      <c r="E33" s="64">
        <v>4</v>
      </c>
      <c r="F33" s="65"/>
      <c r="G33" s="62"/>
      <c r="H33" s="46">
        <f t="shared" si="0"/>
        <v>0</v>
      </c>
      <c r="I33" s="62"/>
      <c r="J33" s="62"/>
      <c r="K33" s="47">
        <f t="shared" si="1"/>
        <v>0</v>
      </c>
      <c r="L33" s="48">
        <f t="shared" si="2"/>
        <v>0</v>
      </c>
      <c r="M33" s="46">
        <f t="shared" si="3"/>
        <v>0</v>
      </c>
      <c r="N33" s="46">
        <f t="shared" si="4"/>
        <v>0</v>
      </c>
      <c r="O33" s="46">
        <f t="shared" si="5"/>
        <v>0</v>
      </c>
      <c r="P33" s="47">
        <f t="shared" si="6"/>
        <v>0</v>
      </c>
    </row>
    <row r="34" spans="1:16" x14ac:dyDescent="0.2">
      <c r="A34" s="36">
        <v>19</v>
      </c>
      <c r="B34" s="37" t="s">
        <v>56</v>
      </c>
      <c r="C34" s="45" t="s">
        <v>80</v>
      </c>
      <c r="D34" s="23" t="s">
        <v>68</v>
      </c>
      <c r="E34" s="64">
        <v>798</v>
      </c>
      <c r="F34" s="65"/>
      <c r="G34" s="62"/>
      <c r="H34" s="46">
        <f t="shared" si="0"/>
        <v>0</v>
      </c>
      <c r="I34" s="62"/>
      <c r="J34" s="62"/>
      <c r="K34" s="47">
        <f t="shared" si="1"/>
        <v>0</v>
      </c>
      <c r="L34" s="48">
        <f t="shared" si="2"/>
        <v>0</v>
      </c>
      <c r="M34" s="46">
        <f t="shared" si="3"/>
        <v>0</v>
      </c>
      <c r="N34" s="46">
        <f t="shared" si="4"/>
        <v>0</v>
      </c>
      <c r="O34" s="46">
        <f t="shared" si="5"/>
        <v>0</v>
      </c>
      <c r="P34" s="47">
        <f t="shared" si="6"/>
        <v>0</v>
      </c>
    </row>
    <row r="35" spans="1:16" x14ac:dyDescent="0.2">
      <c r="A35" s="36">
        <v>20</v>
      </c>
      <c r="B35" s="37" t="s">
        <v>81</v>
      </c>
      <c r="C35" s="45" t="s">
        <v>82</v>
      </c>
      <c r="D35" s="23" t="s">
        <v>60</v>
      </c>
      <c r="E35" s="64">
        <v>1</v>
      </c>
      <c r="F35" s="65"/>
      <c r="G35" s="62"/>
      <c r="H35" s="46">
        <f t="shared" si="0"/>
        <v>0</v>
      </c>
      <c r="I35" s="62"/>
      <c r="J35" s="62"/>
      <c r="K35" s="47">
        <f t="shared" si="1"/>
        <v>0</v>
      </c>
      <c r="L35" s="48">
        <f t="shared" si="2"/>
        <v>0</v>
      </c>
      <c r="M35" s="46">
        <f t="shared" si="3"/>
        <v>0</v>
      </c>
      <c r="N35" s="46">
        <f t="shared" si="4"/>
        <v>0</v>
      </c>
      <c r="O35" s="46">
        <f t="shared" si="5"/>
        <v>0</v>
      </c>
      <c r="P35" s="47">
        <f t="shared" si="6"/>
        <v>0</v>
      </c>
    </row>
    <row r="36" spans="1:16" ht="12" customHeight="1" thickBot="1" x14ac:dyDescent="0.25">
      <c r="A36" s="36">
        <v>21</v>
      </c>
      <c r="B36" s="37" t="s">
        <v>81</v>
      </c>
      <c r="C36" s="45" t="s">
        <v>83</v>
      </c>
      <c r="D36" s="23" t="s">
        <v>60</v>
      </c>
      <c r="E36" s="64">
        <v>1</v>
      </c>
      <c r="F36" s="65"/>
      <c r="G36" s="62"/>
      <c r="H36" s="46">
        <f t="shared" si="0"/>
        <v>0</v>
      </c>
      <c r="I36" s="62"/>
      <c r="J36" s="62"/>
      <c r="K36" s="47">
        <f t="shared" si="1"/>
        <v>0</v>
      </c>
      <c r="L36" s="48">
        <f t="shared" si="2"/>
        <v>0</v>
      </c>
      <c r="M36" s="46">
        <f t="shared" si="3"/>
        <v>0</v>
      </c>
      <c r="N36" s="46">
        <f t="shared" si="4"/>
        <v>0</v>
      </c>
      <c r="O36" s="46">
        <f t="shared" si="5"/>
        <v>0</v>
      </c>
      <c r="P36" s="47">
        <f t="shared" si="6"/>
        <v>0</v>
      </c>
    </row>
    <row r="37" spans="1:16" ht="12" customHeight="1" thickBot="1" x14ac:dyDescent="0.25">
      <c r="A37" s="229" t="s">
        <v>575</v>
      </c>
      <c r="B37" s="230"/>
      <c r="C37" s="230"/>
      <c r="D37" s="230"/>
      <c r="E37" s="230"/>
      <c r="F37" s="230"/>
      <c r="G37" s="230"/>
      <c r="H37" s="230"/>
      <c r="I37" s="230"/>
      <c r="J37" s="230"/>
      <c r="K37" s="231"/>
      <c r="L37" s="66">
        <f>SUM(L15:L36)</f>
        <v>0</v>
      </c>
      <c r="M37" s="67">
        <f>SUM(M15:M36)</f>
        <v>0</v>
      </c>
      <c r="N37" s="67">
        <f>SUM(N15:N36)</f>
        <v>0</v>
      </c>
      <c r="O37" s="67">
        <f>SUM(O15:O36)</f>
        <v>0</v>
      </c>
      <c r="P37" s="68">
        <f>SUM(P15:P36)</f>
        <v>0</v>
      </c>
    </row>
    <row r="38" spans="1:16" x14ac:dyDescent="0.2">
      <c r="A38" s="15"/>
      <c r="B38" s="15"/>
      <c r="C38" s="15"/>
      <c r="D38" s="15"/>
      <c r="E38" s="15"/>
      <c r="F38" s="15"/>
      <c r="G38" s="15"/>
      <c r="H38" s="15"/>
      <c r="I38" s="15"/>
      <c r="J38" s="15"/>
      <c r="K38" s="15"/>
      <c r="L38" s="15"/>
      <c r="M38" s="15"/>
      <c r="N38" s="15"/>
      <c r="O38" s="15"/>
      <c r="P38" s="15"/>
    </row>
    <row r="39" spans="1:16" x14ac:dyDescent="0.2">
      <c r="A39" s="15"/>
      <c r="B39" s="15"/>
      <c r="C39" s="15"/>
      <c r="D39" s="15"/>
      <c r="E39" s="15"/>
      <c r="F39" s="15"/>
      <c r="G39" s="15"/>
      <c r="H39" s="15"/>
      <c r="I39" s="15"/>
      <c r="J39" s="15"/>
      <c r="K39" s="15"/>
      <c r="L39" s="15"/>
      <c r="M39" s="15"/>
      <c r="N39" s="15"/>
      <c r="O39" s="15"/>
      <c r="P39" s="15"/>
    </row>
    <row r="40" spans="1:16" x14ac:dyDescent="0.2">
      <c r="A40" s="1" t="s">
        <v>14</v>
      </c>
      <c r="B40" s="15"/>
      <c r="C40" s="223">
        <f>'Kops a'!C38:H38</f>
        <v>0</v>
      </c>
      <c r="D40" s="223"/>
      <c r="E40" s="223"/>
      <c r="F40" s="223"/>
      <c r="G40" s="223"/>
      <c r="H40" s="223"/>
      <c r="I40" s="15"/>
      <c r="J40" s="15"/>
      <c r="K40" s="15"/>
      <c r="L40" s="15"/>
      <c r="M40" s="15"/>
      <c r="N40" s="15"/>
      <c r="O40" s="15"/>
      <c r="P40" s="15"/>
    </row>
    <row r="41" spans="1:16" x14ac:dyDescent="0.2">
      <c r="A41" s="15"/>
      <c r="B41" s="15"/>
      <c r="C41" s="168" t="s">
        <v>15</v>
      </c>
      <c r="D41" s="168"/>
      <c r="E41" s="168"/>
      <c r="F41" s="168"/>
      <c r="G41" s="168"/>
      <c r="H41" s="168"/>
      <c r="I41" s="15"/>
      <c r="J41" s="15"/>
      <c r="K41" s="15"/>
      <c r="L41" s="15"/>
      <c r="M41" s="15"/>
      <c r="N41" s="15"/>
      <c r="O41" s="15"/>
      <c r="P41" s="15"/>
    </row>
    <row r="42" spans="1:16" x14ac:dyDescent="0.2">
      <c r="A42" s="15"/>
      <c r="B42" s="15"/>
      <c r="C42" s="15"/>
      <c r="D42" s="15"/>
      <c r="E42" s="15"/>
      <c r="F42" s="15"/>
      <c r="G42" s="15"/>
      <c r="H42" s="15"/>
      <c r="I42" s="15"/>
      <c r="J42" s="15"/>
      <c r="K42" s="15"/>
      <c r="L42" s="15"/>
      <c r="M42" s="15"/>
      <c r="N42" s="15"/>
      <c r="O42" s="15"/>
      <c r="P42" s="15"/>
    </row>
    <row r="43" spans="1:16" x14ac:dyDescent="0.2">
      <c r="A43" s="81" t="str">
        <f>'Kops a'!A41</f>
        <v>Tāme sastādīta 20__. gada __. _________</v>
      </c>
      <c r="B43" s="82"/>
      <c r="C43" s="82"/>
      <c r="D43" s="82"/>
      <c r="E43" s="15"/>
      <c r="F43" s="15"/>
      <c r="G43" s="15"/>
      <c r="H43" s="15"/>
      <c r="I43" s="15"/>
      <c r="J43" s="15"/>
      <c r="K43" s="15"/>
      <c r="L43" s="15"/>
      <c r="M43" s="15"/>
      <c r="N43" s="15"/>
      <c r="O43" s="15"/>
      <c r="P43" s="15"/>
    </row>
    <row r="44" spans="1:16" x14ac:dyDescent="0.2">
      <c r="A44" s="15"/>
      <c r="B44" s="15"/>
      <c r="C44" s="15"/>
      <c r="D44" s="15"/>
      <c r="E44" s="15"/>
      <c r="F44" s="15"/>
      <c r="G44" s="15"/>
      <c r="H44" s="15"/>
      <c r="I44" s="15"/>
      <c r="J44" s="15"/>
      <c r="K44" s="15"/>
      <c r="L44" s="15"/>
      <c r="M44" s="15"/>
      <c r="N44" s="15"/>
      <c r="O44" s="15"/>
      <c r="P44" s="15"/>
    </row>
    <row r="45" spans="1:16" x14ac:dyDescent="0.2">
      <c r="A45" s="1" t="s">
        <v>38</v>
      </c>
      <c r="B45" s="15"/>
      <c r="C45" s="223">
        <f>'Kops a'!C43:H43</f>
        <v>0</v>
      </c>
      <c r="D45" s="223"/>
      <c r="E45" s="223"/>
      <c r="F45" s="223"/>
      <c r="G45" s="223"/>
      <c r="H45" s="223"/>
      <c r="I45" s="15"/>
      <c r="J45" s="15"/>
      <c r="K45" s="15"/>
      <c r="L45" s="15"/>
      <c r="M45" s="15"/>
      <c r="N45" s="15"/>
      <c r="O45" s="15"/>
      <c r="P45" s="15"/>
    </row>
    <row r="46" spans="1:16" x14ac:dyDescent="0.2">
      <c r="A46" s="15"/>
      <c r="B46" s="15"/>
      <c r="C46" s="168" t="s">
        <v>15</v>
      </c>
      <c r="D46" s="168"/>
      <c r="E46" s="168"/>
      <c r="F46" s="168"/>
      <c r="G46" s="168"/>
      <c r="H46" s="168"/>
      <c r="I46" s="15"/>
      <c r="J46" s="15"/>
      <c r="K46" s="15"/>
      <c r="L46" s="15"/>
      <c r="M46" s="15"/>
      <c r="N46" s="15"/>
      <c r="O46" s="15"/>
      <c r="P46" s="15"/>
    </row>
    <row r="47" spans="1:16" x14ac:dyDescent="0.2">
      <c r="A47" s="15"/>
      <c r="B47" s="15"/>
      <c r="C47" s="15"/>
      <c r="D47" s="15"/>
      <c r="E47" s="15"/>
      <c r="F47" s="15"/>
      <c r="G47" s="15"/>
      <c r="H47" s="15"/>
      <c r="I47" s="15"/>
      <c r="J47" s="15"/>
      <c r="K47" s="15"/>
      <c r="L47" s="15"/>
      <c r="M47" s="15"/>
      <c r="N47" s="15"/>
      <c r="O47" s="15"/>
      <c r="P47" s="15"/>
    </row>
    <row r="48" spans="1:16" x14ac:dyDescent="0.2">
      <c r="A48" s="81" t="s">
        <v>55</v>
      </c>
      <c r="B48" s="82"/>
      <c r="C48" s="86">
        <f>'Kops a'!C46</f>
        <v>0</v>
      </c>
      <c r="D48" s="49"/>
      <c r="E48" s="15"/>
      <c r="F48" s="15"/>
      <c r="G48" s="15"/>
      <c r="H48" s="15"/>
      <c r="I48" s="15"/>
      <c r="J48" s="15"/>
      <c r="K48" s="15"/>
      <c r="L48" s="15"/>
      <c r="M48" s="15"/>
      <c r="N48" s="15"/>
      <c r="O48" s="15"/>
      <c r="P48" s="15"/>
    </row>
    <row r="49" spans="1:16" x14ac:dyDescent="0.2">
      <c r="A49" s="15"/>
      <c r="B49" s="15"/>
      <c r="C49" s="15"/>
      <c r="D49" s="15"/>
      <c r="E49" s="15"/>
      <c r="F49" s="15"/>
      <c r="G49" s="15"/>
      <c r="H49" s="15"/>
      <c r="I49" s="15"/>
      <c r="J49" s="15"/>
      <c r="K49" s="15"/>
      <c r="L49" s="15"/>
      <c r="M49" s="15"/>
      <c r="N49" s="15"/>
      <c r="O49" s="15"/>
      <c r="P49" s="15"/>
    </row>
  </sheetData>
  <mergeCells count="22">
    <mergeCell ref="C2:I2"/>
    <mergeCell ref="C3:I3"/>
    <mergeCell ref="C4:I4"/>
    <mergeCell ref="A9:F9"/>
    <mergeCell ref="F12:K12"/>
    <mergeCell ref="J9:M9"/>
    <mergeCell ref="L12:P12"/>
    <mergeCell ref="A12:A13"/>
    <mergeCell ref="B12:B13"/>
    <mergeCell ref="C12:C13"/>
    <mergeCell ref="D12:D13"/>
    <mergeCell ref="N9:O9"/>
    <mergeCell ref="D5:L5"/>
    <mergeCell ref="D6:L6"/>
    <mergeCell ref="D7:L7"/>
    <mergeCell ref="D8:L8"/>
    <mergeCell ref="E12:E13"/>
    <mergeCell ref="C45:H45"/>
    <mergeCell ref="C46:H46"/>
    <mergeCell ref="C40:H40"/>
    <mergeCell ref="C41:H41"/>
    <mergeCell ref="A37:K37"/>
  </mergeCells>
  <conditionalFormatting sqref="N9:O9">
    <cfRule type="cellIs" dxfId="274" priority="21" operator="equal">
      <formula>0</formula>
    </cfRule>
  </conditionalFormatting>
  <conditionalFormatting sqref="A9:F9">
    <cfRule type="containsText" dxfId="273" priority="19"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272" priority="18" operator="equal">
      <formula>0</formula>
    </cfRule>
  </conditionalFormatting>
  <conditionalFormatting sqref="O10:P10">
    <cfRule type="cellIs" dxfId="271" priority="17" operator="equal">
      <formula>"20__. gada __. _________"</formula>
    </cfRule>
  </conditionalFormatting>
  <conditionalFormatting sqref="A37:K37">
    <cfRule type="containsText" dxfId="270" priority="15" operator="containsText" text="Tiešās izmaksas kopā, t. sk. darba devēja sociālais nodoklis __.__% ">
      <formula>NOT(ISERROR(SEARCH("Tiešās izmaksas kopā, t. sk. darba devēja sociālais nodoklis __.__% ",A37)))</formula>
    </cfRule>
  </conditionalFormatting>
  <conditionalFormatting sqref="C45:H45">
    <cfRule type="cellIs" dxfId="269" priority="12" operator="equal">
      <formula>0</formula>
    </cfRule>
  </conditionalFormatting>
  <conditionalFormatting sqref="C40:H40">
    <cfRule type="cellIs" dxfId="268" priority="11" operator="equal">
      <formula>0</formula>
    </cfRule>
  </conditionalFormatting>
  <conditionalFormatting sqref="L37:P37">
    <cfRule type="cellIs" dxfId="267" priority="10" operator="equal">
      <formula>0</formula>
    </cfRule>
  </conditionalFormatting>
  <conditionalFormatting sqref="C4:I4">
    <cfRule type="cellIs" dxfId="266" priority="9" operator="equal">
      <formula>0</formula>
    </cfRule>
  </conditionalFormatting>
  <conditionalFormatting sqref="D5:L8">
    <cfRule type="cellIs" dxfId="265" priority="7" operator="equal">
      <formula>0</formula>
    </cfRule>
  </conditionalFormatting>
  <conditionalFormatting sqref="C45:H45 C48 C40:H40">
    <cfRule type="cellIs" dxfId="264" priority="6" operator="equal">
      <formula>0</formula>
    </cfRule>
  </conditionalFormatting>
  <conditionalFormatting sqref="D1">
    <cfRule type="cellIs" dxfId="263" priority="5" operator="equal">
      <formula>0</formula>
    </cfRule>
  </conditionalFormatting>
  <conditionalFormatting sqref="A15:G36 I15:J36">
    <cfRule type="cellIs" dxfId="262" priority="4" operator="equal">
      <formula>0</formula>
    </cfRule>
  </conditionalFormatting>
  <conditionalFormatting sqref="H15:H36 K15:P36">
    <cfRule type="cellIs" dxfId="261" priority="3" operator="equal">
      <formula>0</formula>
    </cfRule>
  </conditionalFormatting>
  <conditionalFormatting sqref="A14:G14 I14:J14">
    <cfRule type="cellIs" dxfId="260" priority="2" operator="equal">
      <formula>0</formula>
    </cfRule>
  </conditionalFormatting>
  <conditionalFormatting sqref="H14 K14:P14">
    <cfRule type="cellIs" dxfId="259" priority="1" operator="equal">
      <formula>0</formula>
    </cfRule>
  </conditionalFormatting>
  <pageMargins left="0.7" right="0.7" top="0.75" bottom="0.75" header="0.3" footer="0.3"/>
  <pageSetup paperSize="9" scale="76"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4" operator="containsText" id="{BC596309-6EE4-47E0-A590-F3D2F6DA868B}">
            <xm:f>NOT(ISERROR(SEARCH("Tāme sastādīta ____. gada ___. ______________",A43)))</xm:f>
            <xm:f>"Tāme sastādīta ____. gada ___. ______________"</xm:f>
            <x14:dxf>
              <font>
                <color auto="1"/>
              </font>
              <fill>
                <patternFill>
                  <bgColor rgb="FFC6EFCE"/>
                </patternFill>
              </fill>
            </x14:dxf>
          </x14:cfRule>
          <xm:sqref>A43</xm:sqref>
        </x14:conditionalFormatting>
        <x14:conditionalFormatting xmlns:xm="http://schemas.microsoft.com/office/excel/2006/main">
          <x14:cfRule type="containsText" priority="13" operator="containsText" id="{A5053C80-E745-4777-A201-BBBD02E74FC0}">
            <xm:f>NOT(ISERROR(SEARCH("Sertifikāta Nr. _________________________________",A48)))</xm:f>
            <xm:f>"Sertifikāta Nr. _________________________________"</xm:f>
            <x14:dxf>
              <font>
                <color auto="1"/>
              </font>
              <fill>
                <patternFill>
                  <bgColor rgb="FFC6EFCE"/>
                </patternFill>
              </fill>
            </x14:dxf>
          </x14:cfRule>
          <xm:sqref>A48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dimension ref="A1:U30"/>
  <sheetViews>
    <sheetView view="pageBreakPreview" zoomScale="60" zoomScaleNormal="100" workbookViewId="0">
      <selection activeCell="V20" sqref="V20"/>
    </sheetView>
  </sheetViews>
  <sheetFormatPr defaultRowHeight="11.25" x14ac:dyDescent="0.2"/>
  <cols>
    <col min="1" max="1" width="4.5703125" style="1" customWidth="1"/>
    <col min="2" max="2" width="5.28515625" style="1" customWidth="1"/>
    <col min="3" max="3" width="53.5703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1"/>
      <c r="B1" s="21"/>
      <c r="C1" s="25" t="s">
        <v>39</v>
      </c>
      <c r="D1" s="50" t="str">
        <f>'Kops a'!A17</f>
        <v>2a</v>
      </c>
      <c r="E1" s="21"/>
      <c r="F1" s="21"/>
      <c r="G1" s="21"/>
      <c r="H1" s="21"/>
      <c r="I1" s="21"/>
      <c r="J1" s="21"/>
      <c r="N1" s="24"/>
      <c r="O1" s="25"/>
      <c r="P1" s="26"/>
    </row>
    <row r="2" spans="1:16" x14ac:dyDescent="0.2">
      <c r="A2" s="27"/>
      <c r="B2" s="27"/>
      <c r="C2" s="232" t="s">
        <v>563</v>
      </c>
      <c r="D2" s="232"/>
      <c r="E2" s="232"/>
      <c r="F2" s="232"/>
      <c r="G2" s="232"/>
      <c r="H2" s="232"/>
      <c r="I2" s="232"/>
      <c r="J2" s="27"/>
    </row>
    <row r="3" spans="1:16" x14ac:dyDescent="0.2">
      <c r="A3" s="28"/>
      <c r="B3" s="28"/>
      <c r="C3" s="212" t="s">
        <v>18</v>
      </c>
      <c r="D3" s="212"/>
      <c r="E3" s="212"/>
      <c r="F3" s="212"/>
      <c r="G3" s="212"/>
      <c r="H3" s="212"/>
      <c r="I3" s="212"/>
      <c r="J3" s="28"/>
    </row>
    <row r="4" spans="1:16" x14ac:dyDescent="0.2">
      <c r="A4" s="28"/>
      <c r="B4" s="28"/>
      <c r="C4" s="233" t="s">
        <v>53</v>
      </c>
      <c r="D4" s="233"/>
      <c r="E4" s="233"/>
      <c r="F4" s="233"/>
      <c r="G4" s="233"/>
      <c r="H4" s="233"/>
      <c r="I4" s="233"/>
      <c r="J4" s="28"/>
    </row>
    <row r="5" spans="1:16" x14ac:dyDescent="0.2">
      <c r="A5" s="21"/>
      <c r="B5" s="21"/>
      <c r="C5" s="25" t="s">
        <v>5</v>
      </c>
      <c r="D5" s="246" t="str">
        <f>'Kops a'!D7</f>
        <v>Daudzdzīvokļu dzīvojamā māja</v>
      </c>
      <c r="E5" s="246"/>
      <c r="F5" s="246"/>
      <c r="G5" s="246"/>
      <c r="H5" s="246"/>
      <c r="I5" s="246"/>
      <c r="J5" s="246"/>
      <c r="K5" s="246"/>
      <c r="L5" s="246"/>
      <c r="M5" s="15"/>
      <c r="N5" s="15"/>
      <c r="O5" s="15"/>
      <c r="P5" s="15"/>
    </row>
    <row r="6" spans="1:16" x14ac:dyDescent="0.2">
      <c r="A6" s="21"/>
      <c r="B6" s="21"/>
      <c r="C6" s="25" t="s">
        <v>6</v>
      </c>
      <c r="D6" s="246" t="str">
        <f>'Kops a'!D8</f>
        <v>Daudzdzīvokļu dzīvojamās mājas vienkāršotās atjaunošanas apliecinājuma karte</v>
      </c>
      <c r="E6" s="246"/>
      <c r="F6" s="246"/>
      <c r="G6" s="246"/>
      <c r="H6" s="246"/>
      <c r="I6" s="246"/>
      <c r="J6" s="246"/>
      <c r="K6" s="246"/>
      <c r="L6" s="246"/>
      <c r="M6" s="15"/>
      <c r="N6" s="15"/>
      <c r="O6" s="15"/>
      <c r="P6" s="15"/>
    </row>
    <row r="7" spans="1:16" x14ac:dyDescent="0.2">
      <c r="A7" s="21"/>
      <c r="B7" s="21"/>
      <c r="C7" s="25" t="s">
        <v>7</v>
      </c>
      <c r="D7" s="246" t="str">
        <f>'Kops a'!D9</f>
        <v>Enkmaņa iela 1, Valmiera</v>
      </c>
      <c r="E7" s="246"/>
      <c r="F7" s="246"/>
      <c r="G7" s="246"/>
      <c r="H7" s="246"/>
      <c r="I7" s="246"/>
      <c r="J7" s="246"/>
      <c r="K7" s="246"/>
      <c r="L7" s="246"/>
      <c r="M7" s="15"/>
      <c r="N7" s="15"/>
      <c r="O7" s="15"/>
      <c r="P7" s="15"/>
    </row>
    <row r="8" spans="1:16" x14ac:dyDescent="0.2">
      <c r="A8" s="21"/>
      <c r="B8" s="21"/>
      <c r="C8" s="4" t="s">
        <v>21</v>
      </c>
      <c r="D8" s="246">
        <f>'Kops a'!D10</f>
        <v>0</v>
      </c>
      <c r="E8" s="246"/>
      <c r="F8" s="246"/>
      <c r="G8" s="246"/>
      <c r="H8" s="246"/>
      <c r="I8" s="246"/>
      <c r="J8" s="246"/>
      <c r="K8" s="246"/>
      <c r="L8" s="246"/>
      <c r="M8" s="15"/>
      <c r="N8" s="15"/>
      <c r="O8" s="15"/>
      <c r="P8" s="15"/>
    </row>
    <row r="9" spans="1:16" ht="11.25" customHeight="1" x14ac:dyDescent="0.2">
      <c r="A9" s="234" t="s">
        <v>629</v>
      </c>
      <c r="B9" s="234"/>
      <c r="C9" s="234"/>
      <c r="D9" s="234"/>
      <c r="E9" s="234"/>
      <c r="F9" s="234"/>
      <c r="G9" s="29"/>
      <c r="H9" s="29"/>
      <c r="I9" s="29"/>
      <c r="J9" s="238" t="s">
        <v>40</v>
      </c>
      <c r="K9" s="238"/>
      <c r="L9" s="238"/>
      <c r="M9" s="238"/>
      <c r="N9" s="245">
        <f>P18</f>
        <v>0</v>
      </c>
      <c r="O9" s="245"/>
      <c r="P9" s="29"/>
    </row>
    <row r="10" spans="1:16" x14ac:dyDescent="0.2">
      <c r="A10" s="30"/>
      <c r="B10" s="31"/>
      <c r="C10" s="4"/>
      <c r="D10" s="21"/>
      <c r="E10" s="21"/>
      <c r="F10" s="21"/>
      <c r="G10" s="21"/>
      <c r="H10" s="21"/>
      <c r="I10" s="21"/>
      <c r="J10" s="21"/>
      <c r="K10" s="21"/>
      <c r="L10" s="27"/>
      <c r="M10" s="27"/>
      <c r="O10" s="84"/>
      <c r="P10" s="83" t="str">
        <f>A24</f>
        <v>Tāme sastādīta 20__. gada __. _________</v>
      </c>
    </row>
    <row r="11" spans="1:16" ht="12" thickBot="1" x14ac:dyDescent="0.25">
      <c r="A11" s="30"/>
      <c r="B11" s="31"/>
      <c r="C11" s="4"/>
      <c r="D11" s="21"/>
      <c r="E11" s="21"/>
      <c r="F11" s="21"/>
      <c r="G11" s="21"/>
      <c r="H11" s="21"/>
      <c r="I11" s="21"/>
      <c r="J11" s="21"/>
      <c r="K11" s="21"/>
      <c r="L11" s="32"/>
      <c r="M11" s="32"/>
      <c r="N11" s="33"/>
      <c r="O11" s="24"/>
      <c r="P11" s="21"/>
    </row>
    <row r="12" spans="1:16" x14ac:dyDescent="0.2">
      <c r="A12" s="190" t="s">
        <v>24</v>
      </c>
      <c r="B12" s="240" t="s">
        <v>41</v>
      </c>
      <c r="C12" s="236" t="s">
        <v>42</v>
      </c>
      <c r="D12" s="243" t="s">
        <v>43</v>
      </c>
      <c r="E12" s="227" t="s">
        <v>44</v>
      </c>
      <c r="F12" s="235" t="s">
        <v>45</v>
      </c>
      <c r="G12" s="236"/>
      <c r="H12" s="236"/>
      <c r="I12" s="236"/>
      <c r="J12" s="236"/>
      <c r="K12" s="237"/>
      <c r="L12" s="235" t="s">
        <v>46</v>
      </c>
      <c r="M12" s="236"/>
      <c r="N12" s="236"/>
      <c r="O12" s="236"/>
      <c r="P12" s="237"/>
    </row>
    <row r="13" spans="1:16" ht="126.75" customHeight="1" thickBot="1" x14ac:dyDescent="0.25">
      <c r="A13" s="239"/>
      <c r="B13" s="241"/>
      <c r="C13" s="242"/>
      <c r="D13" s="244"/>
      <c r="E13" s="228"/>
      <c r="F13" s="34" t="s">
        <v>47</v>
      </c>
      <c r="G13" s="35" t="s">
        <v>48</v>
      </c>
      <c r="H13" s="35" t="s">
        <v>49</v>
      </c>
      <c r="I13" s="35" t="s">
        <v>50</v>
      </c>
      <c r="J13" s="35" t="s">
        <v>51</v>
      </c>
      <c r="K13" s="58" t="s">
        <v>52</v>
      </c>
      <c r="L13" s="34" t="s">
        <v>47</v>
      </c>
      <c r="M13" s="35" t="s">
        <v>49</v>
      </c>
      <c r="N13" s="35" t="s">
        <v>50</v>
      </c>
      <c r="O13" s="35" t="s">
        <v>51</v>
      </c>
      <c r="P13" s="58" t="s">
        <v>52</v>
      </c>
    </row>
    <row r="14" spans="1:16" x14ac:dyDescent="0.2">
      <c r="A14" s="36"/>
      <c r="B14" s="37"/>
      <c r="C14" s="91" t="s">
        <v>160</v>
      </c>
      <c r="D14" s="23"/>
      <c r="E14" s="64"/>
      <c r="F14" s="65"/>
      <c r="G14" s="62"/>
      <c r="H14" s="46">
        <f>ROUND(F14*G14,2)</f>
        <v>0</v>
      </c>
      <c r="I14" s="62"/>
      <c r="J14" s="62"/>
      <c r="K14" s="47">
        <f>SUM(H14:J14)</f>
        <v>0</v>
      </c>
      <c r="L14" s="48">
        <f>ROUND(E14*F14,2)</f>
        <v>0</v>
      </c>
      <c r="M14" s="46">
        <f>ROUND(H14*E14,2)</f>
        <v>0</v>
      </c>
      <c r="N14" s="46">
        <f>ROUND(I14*E14,2)</f>
        <v>0</v>
      </c>
      <c r="O14" s="46">
        <f>ROUND(J14*E14,2)</f>
        <v>0</v>
      </c>
      <c r="P14" s="47">
        <f>SUM(M14:O14)</f>
        <v>0</v>
      </c>
    </row>
    <row r="15" spans="1:16" ht="11.25" customHeight="1" x14ac:dyDescent="0.2">
      <c r="A15" s="36">
        <v>1</v>
      </c>
      <c r="B15" s="98" t="s">
        <v>81</v>
      </c>
      <c r="C15" s="45" t="s">
        <v>161</v>
      </c>
      <c r="D15" s="23" t="s">
        <v>60</v>
      </c>
      <c r="E15" s="64">
        <v>5</v>
      </c>
      <c r="F15" s="65"/>
      <c r="G15" s="62"/>
      <c r="H15" s="46">
        <f t="shared" ref="H15:H17" si="0">ROUND(F15*G15,2)</f>
        <v>0</v>
      </c>
      <c r="I15" s="62"/>
      <c r="J15" s="62"/>
      <c r="K15" s="47">
        <f t="shared" ref="K15:K17" si="1">SUM(H15:J15)</f>
        <v>0</v>
      </c>
      <c r="L15" s="48">
        <f t="shared" ref="L15:L17" si="2">ROUND(E15*F15,2)</f>
        <v>0</v>
      </c>
      <c r="M15" s="46">
        <f t="shared" ref="M15:M17" si="3">ROUND(H15*E15,2)</f>
        <v>0</v>
      </c>
      <c r="N15" s="46">
        <f t="shared" ref="N15:N17" si="4">ROUND(I15*E15,2)</f>
        <v>0</v>
      </c>
      <c r="O15" s="46">
        <f t="shared" ref="O15:O17" si="5">ROUND(J15*E15,2)</f>
        <v>0</v>
      </c>
      <c r="P15" s="47">
        <f t="shared" ref="P15:P17" si="6">SUM(M15:O15)</f>
        <v>0</v>
      </c>
    </row>
    <row r="16" spans="1:16" ht="11.25" customHeight="1" x14ac:dyDescent="0.2">
      <c r="A16" s="36">
        <v>2</v>
      </c>
      <c r="B16" s="98" t="s">
        <v>81</v>
      </c>
      <c r="C16" s="45" t="s">
        <v>162</v>
      </c>
      <c r="D16" s="23" t="s">
        <v>60</v>
      </c>
      <c r="E16" s="64">
        <v>1</v>
      </c>
      <c r="F16" s="65"/>
      <c r="G16" s="62"/>
      <c r="H16" s="46">
        <f t="shared" si="0"/>
        <v>0</v>
      </c>
      <c r="I16" s="62"/>
      <c r="J16" s="62"/>
      <c r="K16" s="47">
        <f t="shared" si="1"/>
        <v>0</v>
      </c>
      <c r="L16" s="48">
        <f t="shared" si="2"/>
        <v>0</v>
      </c>
      <c r="M16" s="46">
        <f t="shared" si="3"/>
        <v>0</v>
      </c>
      <c r="N16" s="46">
        <f t="shared" si="4"/>
        <v>0</v>
      </c>
      <c r="O16" s="46">
        <f t="shared" si="5"/>
        <v>0</v>
      </c>
      <c r="P16" s="47">
        <f t="shared" si="6"/>
        <v>0</v>
      </c>
    </row>
    <row r="17" spans="1:21" ht="12" customHeight="1" thickBot="1" x14ac:dyDescent="0.25">
      <c r="A17" s="36">
        <v>3</v>
      </c>
      <c r="B17" s="98" t="s">
        <v>56</v>
      </c>
      <c r="C17" s="45" t="s">
        <v>163</v>
      </c>
      <c r="D17" s="23" t="s">
        <v>164</v>
      </c>
      <c r="E17" s="64">
        <v>4</v>
      </c>
      <c r="F17" s="65"/>
      <c r="G17" s="62"/>
      <c r="H17" s="46">
        <f t="shared" si="0"/>
        <v>0</v>
      </c>
      <c r="I17" s="62"/>
      <c r="J17" s="62"/>
      <c r="K17" s="47">
        <f t="shared" si="1"/>
        <v>0</v>
      </c>
      <c r="L17" s="48">
        <f t="shared" si="2"/>
        <v>0</v>
      </c>
      <c r="M17" s="46">
        <f t="shared" si="3"/>
        <v>0</v>
      </c>
      <c r="N17" s="46">
        <f t="shared" si="4"/>
        <v>0</v>
      </c>
      <c r="O17" s="46">
        <f t="shared" si="5"/>
        <v>0</v>
      </c>
      <c r="P17" s="47">
        <f t="shared" si="6"/>
        <v>0</v>
      </c>
    </row>
    <row r="18" spans="1:21" ht="12" thickBot="1" x14ac:dyDescent="0.25">
      <c r="A18" s="229" t="s">
        <v>575</v>
      </c>
      <c r="B18" s="230"/>
      <c r="C18" s="230"/>
      <c r="D18" s="230"/>
      <c r="E18" s="230"/>
      <c r="F18" s="230"/>
      <c r="G18" s="230"/>
      <c r="H18" s="230"/>
      <c r="I18" s="230"/>
      <c r="J18" s="230"/>
      <c r="K18" s="231"/>
      <c r="L18" s="66">
        <f>SUM(L14:L17)</f>
        <v>0</v>
      </c>
      <c r="M18" s="67">
        <f>SUM(M14:M17)</f>
        <v>0</v>
      </c>
      <c r="N18" s="67">
        <f>SUM(N14:N17)</f>
        <v>0</v>
      </c>
      <c r="O18" s="67">
        <f>SUM(O14:O17)</f>
        <v>0</v>
      </c>
      <c r="P18" s="68">
        <f>SUM(P14:P17)</f>
        <v>0</v>
      </c>
    </row>
    <row r="19" spans="1:21" x14ac:dyDescent="0.2">
      <c r="A19" s="15"/>
      <c r="B19" s="15"/>
      <c r="C19" s="15"/>
      <c r="D19" s="15"/>
      <c r="E19" s="15"/>
      <c r="F19" s="15"/>
      <c r="G19" s="15"/>
      <c r="H19" s="15"/>
      <c r="I19" s="15"/>
      <c r="J19" s="15"/>
      <c r="K19" s="15"/>
      <c r="L19" s="15"/>
      <c r="M19" s="15"/>
      <c r="N19" s="15"/>
      <c r="O19" s="15"/>
      <c r="P19" s="15"/>
    </row>
    <row r="20" spans="1:21" x14ac:dyDescent="0.2">
      <c r="A20" s="15"/>
      <c r="B20" s="15"/>
      <c r="C20" s="15"/>
      <c r="D20" s="15"/>
      <c r="E20" s="15"/>
      <c r="F20" s="15"/>
      <c r="G20" s="15"/>
      <c r="H20" s="15"/>
      <c r="I20" s="15"/>
      <c r="J20" s="15"/>
      <c r="K20" s="15"/>
      <c r="L20" s="15"/>
      <c r="M20" s="15"/>
      <c r="N20" s="15"/>
      <c r="O20" s="15"/>
      <c r="P20" s="15"/>
      <c r="Q20" s="102"/>
    </row>
    <row r="21" spans="1:21" x14ac:dyDescent="0.2">
      <c r="A21" s="1" t="s">
        <v>14</v>
      </c>
      <c r="B21" s="15"/>
      <c r="C21" s="223">
        <f>'Kops a'!C38:H38</f>
        <v>0</v>
      </c>
      <c r="D21" s="223"/>
      <c r="E21" s="223"/>
      <c r="F21" s="223"/>
      <c r="G21" s="223"/>
      <c r="H21" s="223"/>
      <c r="I21" s="15"/>
      <c r="J21" s="15"/>
      <c r="K21" s="15"/>
      <c r="L21" s="15"/>
      <c r="M21" s="15"/>
      <c r="N21" s="15"/>
      <c r="O21" s="15"/>
      <c r="P21" s="15"/>
    </row>
    <row r="22" spans="1:21" x14ac:dyDescent="0.2">
      <c r="A22" s="15"/>
      <c r="B22" s="15"/>
      <c r="C22" s="168" t="s">
        <v>15</v>
      </c>
      <c r="D22" s="168"/>
      <c r="E22" s="168"/>
      <c r="F22" s="168"/>
      <c r="G22" s="168"/>
      <c r="H22" s="168"/>
      <c r="I22" s="15"/>
      <c r="J22" s="15"/>
      <c r="K22" s="15"/>
      <c r="L22" s="15"/>
      <c r="M22" s="15"/>
      <c r="N22" s="15"/>
      <c r="O22" s="15"/>
      <c r="P22" s="15"/>
    </row>
    <row r="23" spans="1:21" ht="11.25" customHeight="1" x14ac:dyDescent="0.2">
      <c r="A23" s="15"/>
      <c r="B23" s="15"/>
      <c r="C23" s="15"/>
      <c r="D23" s="15"/>
      <c r="E23" s="15"/>
      <c r="F23" s="15"/>
      <c r="G23" s="15"/>
      <c r="H23" s="15"/>
      <c r="I23" s="15"/>
      <c r="J23" s="15"/>
      <c r="K23" s="15"/>
      <c r="L23" s="15"/>
      <c r="M23" s="15"/>
      <c r="N23" s="15"/>
      <c r="O23" s="15"/>
      <c r="P23" s="112"/>
      <c r="Q23" s="112"/>
      <c r="R23" s="112"/>
      <c r="S23" s="112"/>
      <c r="T23" s="112"/>
      <c r="U23" s="112"/>
    </row>
    <row r="24" spans="1:21" ht="11.25" customHeight="1" x14ac:dyDescent="0.2">
      <c r="A24" s="81" t="str">
        <f>'Kops a'!A41</f>
        <v>Tāme sastādīta 20__. gada __. _________</v>
      </c>
      <c r="B24" s="82"/>
      <c r="C24" s="82"/>
      <c r="D24" s="82"/>
      <c r="E24" s="15"/>
      <c r="F24" s="15"/>
      <c r="G24" s="15"/>
      <c r="H24" s="15"/>
      <c r="I24" s="15"/>
      <c r="J24" s="15"/>
      <c r="K24" s="15"/>
      <c r="L24" s="15"/>
      <c r="M24" s="15"/>
      <c r="N24" s="15"/>
      <c r="O24" s="15"/>
      <c r="P24" s="112"/>
      <c r="Q24" s="112"/>
      <c r="R24" s="112"/>
      <c r="S24" s="112"/>
      <c r="T24" s="112"/>
      <c r="U24" s="112"/>
    </row>
    <row r="25" spans="1:21" ht="11.25" customHeight="1" x14ac:dyDescent="0.2">
      <c r="A25" s="15"/>
      <c r="B25" s="15"/>
      <c r="C25" s="15"/>
      <c r="D25" s="15"/>
      <c r="E25" s="15"/>
      <c r="F25" s="15"/>
      <c r="G25" s="15"/>
      <c r="H25" s="15"/>
      <c r="I25" s="15"/>
      <c r="J25" s="15"/>
      <c r="K25" s="15"/>
      <c r="L25" s="15"/>
      <c r="M25" s="15"/>
      <c r="N25" s="15"/>
      <c r="O25" s="15"/>
      <c r="P25" s="112"/>
      <c r="Q25" s="112"/>
      <c r="R25" s="112"/>
      <c r="S25" s="112"/>
      <c r="T25" s="112"/>
      <c r="U25" s="112"/>
    </row>
    <row r="26" spans="1:21" ht="15.75" customHeight="1" x14ac:dyDescent="0.2">
      <c r="A26" s="1" t="s">
        <v>38</v>
      </c>
      <c r="B26" s="15"/>
      <c r="C26" s="223">
        <f>'Kops a'!C43:H43</f>
        <v>0</v>
      </c>
      <c r="D26" s="223"/>
      <c r="E26" s="223"/>
      <c r="F26" s="223"/>
      <c r="G26" s="223"/>
      <c r="H26" s="223"/>
      <c r="I26" s="15"/>
      <c r="J26" s="15"/>
      <c r="K26" s="15"/>
      <c r="L26" s="15"/>
      <c r="M26" s="15"/>
      <c r="N26" s="15"/>
      <c r="O26" s="15"/>
      <c r="P26" s="112"/>
      <c r="Q26" s="112"/>
      <c r="R26" s="112"/>
      <c r="S26" s="112"/>
      <c r="T26" s="112"/>
      <c r="U26" s="112"/>
    </row>
    <row r="27" spans="1:21" x14ac:dyDescent="0.2">
      <c r="A27" s="15"/>
      <c r="B27" s="15"/>
      <c r="C27" s="168" t="s">
        <v>15</v>
      </c>
      <c r="D27" s="168"/>
      <c r="E27" s="168"/>
      <c r="F27" s="168"/>
      <c r="G27" s="168"/>
      <c r="H27" s="168"/>
      <c r="I27" s="15"/>
      <c r="J27" s="15"/>
      <c r="K27" s="15"/>
      <c r="L27" s="15"/>
      <c r="M27" s="15"/>
      <c r="N27" s="15"/>
      <c r="O27" s="15"/>
      <c r="P27" s="112"/>
      <c r="Q27" s="112"/>
      <c r="R27" s="112"/>
      <c r="S27" s="112"/>
      <c r="T27" s="112"/>
      <c r="U27" s="112"/>
    </row>
    <row r="28" spans="1:21" x14ac:dyDescent="0.2">
      <c r="A28" s="15"/>
      <c r="B28" s="15"/>
      <c r="C28" s="15"/>
      <c r="D28" s="15"/>
      <c r="E28" s="15"/>
      <c r="F28" s="15"/>
      <c r="G28" s="15"/>
      <c r="H28" s="15"/>
      <c r="I28" s="15"/>
      <c r="J28" s="15"/>
      <c r="K28" s="15"/>
      <c r="L28" s="15"/>
      <c r="M28" s="15"/>
      <c r="N28" s="15"/>
      <c r="O28" s="15"/>
      <c r="P28" s="15"/>
    </row>
    <row r="29" spans="1:21" x14ac:dyDescent="0.2">
      <c r="A29" s="81" t="s">
        <v>55</v>
      </c>
      <c r="B29" s="82"/>
      <c r="C29" s="86">
        <f>'Kops a'!C46</f>
        <v>0</v>
      </c>
      <c r="D29" s="49"/>
      <c r="E29" s="15"/>
      <c r="F29" s="15"/>
      <c r="G29" s="15"/>
      <c r="H29" s="15"/>
      <c r="I29" s="15"/>
      <c r="J29" s="15"/>
      <c r="K29" s="15"/>
      <c r="L29" s="15"/>
      <c r="M29" s="15"/>
      <c r="N29" s="15"/>
      <c r="O29" s="15"/>
      <c r="P29" s="15"/>
    </row>
    <row r="30" spans="1:21" x14ac:dyDescent="0.2">
      <c r="A30" s="15"/>
      <c r="B30" s="15"/>
      <c r="C30" s="15"/>
      <c r="D30" s="15"/>
      <c r="E30" s="15"/>
      <c r="F30" s="15"/>
      <c r="G30" s="15"/>
      <c r="H30" s="15"/>
      <c r="I30" s="15"/>
      <c r="J30" s="15"/>
      <c r="K30" s="15"/>
      <c r="L30" s="15"/>
      <c r="M30" s="15"/>
      <c r="N30" s="15"/>
      <c r="O30" s="15"/>
      <c r="P30" s="15"/>
    </row>
  </sheetData>
  <mergeCells count="22">
    <mergeCell ref="N9:O9"/>
    <mergeCell ref="L12:P12"/>
    <mergeCell ref="C2:I2"/>
    <mergeCell ref="C3:I3"/>
    <mergeCell ref="D5:L5"/>
    <mergeCell ref="D6:L6"/>
    <mergeCell ref="D7:L7"/>
    <mergeCell ref="C27:H27"/>
    <mergeCell ref="C4:I4"/>
    <mergeCell ref="F12:K12"/>
    <mergeCell ref="A9:F9"/>
    <mergeCell ref="J9:M9"/>
    <mergeCell ref="D8:L8"/>
    <mergeCell ref="A18:K18"/>
    <mergeCell ref="C21:H21"/>
    <mergeCell ref="C22:H22"/>
    <mergeCell ref="C26:H26"/>
    <mergeCell ref="A12:A13"/>
    <mergeCell ref="B12:B13"/>
    <mergeCell ref="C12:C13"/>
    <mergeCell ref="D12:D13"/>
    <mergeCell ref="E12:E13"/>
  </mergeCells>
  <conditionalFormatting sqref="N9:O9">
    <cfRule type="cellIs" dxfId="256" priority="28" operator="equal">
      <formula>0</formula>
    </cfRule>
  </conditionalFormatting>
  <conditionalFormatting sqref="A9:F9">
    <cfRule type="containsText" dxfId="255" priority="26"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254" priority="25" operator="equal">
      <formula>0</formula>
    </cfRule>
  </conditionalFormatting>
  <conditionalFormatting sqref="O10">
    <cfRule type="cellIs" dxfId="253" priority="24" operator="equal">
      <formula>"20__. gada __. _________"</formula>
    </cfRule>
  </conditionalFormatting>
  <conditionalFormatting sqref="A18:K18">
    <cfRule type="containsText" dxfId="252" priority="23" operator="containsText" text="Tiešās izmaksas kopā, t. sk. darba devēja sociālais nodoklis __.__% ">
      <formula>NOT(ISERROR(SEARCH("Tiešās izmaksas kopā, t. sk. darba devēja sociālais nodoklis __.__% ",A18)))</formula>
    </cfRule>
  </conditionalFormatting>
  <conditionalFormatting sqref="L18:P18">
    <cfRule type="cellIs" dxfId="251" priority="18" operator="equal">
      <formula>0</formula>
    </cfRule>
  </conditionalFormatting>
  <conditionalFormatting sqref="C4:I4">
    <cfRule type="cellIs" dxfId="250" priority="17" operator="equal">
      <formula>0</formula>
    </cfRule>
  </conditionalFormatting>
  <conditionalFormatting sqref="D5:L8">
    <cfRule type="cellIs" dxfId="249" priority="14" operator="equal">
      <formula>0</formula>
    </cfRule>
  </conditionalFormatting>
  <conditionalFormatting sqref="P10">
    <cfRule type="cellIs" dxfId="248" priority="13" operator="equal">
      <formula>"20__. gada __. _________"</formula>
    </cfRule>
  </conditionalFormatting>
  <conditionalFormatting sqref="C26:H26">
    <cfRule type="cellIs" dxfId="247" priority="10" operator="equal">
      <formula>0</formula>
    </cfRule>
  </conditionalFormatting>
  <conditionalFormatting sqref="C21:H21">
    <cfRule type="cellIs" dxfId="246" priority="9" operator="equal">
      <formula>0</formula>
    </cfRule>
  </conditionalFormatting>
  <conditionalFormatting sqref="C26:H26 C29 C21:H21">
    <cfRule type="cellIs" dxfId="245" priority="8" operator="equal">
      <formula>0</formula>
    </cfRule>
  </conditionalFormatting>
  <conditionalFormatting sqref="D1">
    <cfRule type="cellIs" dxfId="244" priority="7" operator="equal">
      <formula>0</formula>
    </cfRule>
  </conditionalFormatting>
  <conditionalFormatting sqref="D15:G17 I15:J17 A15:B17">
    <cfRule type="cellIs" dxfId="243" priority="6" operator="equal">
      <formula>0</formula>
    </cfRule>
  </conditionalFormatting>
  <conditionalFormatting sqref="K15:P17 H15:H17">
    <cfRule type="cellIs" dxfId="242" priority="5" operator="equal">
      <formula>0</formula>
    </cfRule>
  </conditionalFormatting>
  <conditionalFormatting sqref="C15:C17">
    <cfRule type="cellIs" dxfId="241" priority="4" operator="equal">
      <formula>0</formula>
    </cfRule>
  </conditionalFormatting>
  <conditionalFormatting sqref="D14:G14 I14:J14 A14:B14">
    <cfRule type="cellIs" dxfId="240" priority="3" operator="equal">
      <formula>0</formula>
    </cfRule>
  </conditionalFormatting>
  <conditionalFormatting sqref="K14:P14 H14">
    <cfRule type="cellIs" dxfId="239" priority="2" operator="equal">
      <formula>0</formula>
    </cfRule>
  </conditionalFormatting>
  <conditionalFormatting sqref="C14">
    <cfRule type="cellIs" dxfId="238" priority="1" operator="equal">
      <formula>0</formula>
    </cfRule>
  </conditionalFormatting>
  <pageMargins left="0.7" right="0.7" top="0.75" bottom="0.75" header="0.3" footer="0.3"/>
  <pageSetup paperSize="9" scale="84" orientation="landscape" r:id="rId1"/>
  <colBreaks count="1" manualBreakCount="1">
    <brk id="16" max="1048575" man="1"/>
  </colBreaks>
  <extLst>
    <ext xmlns:x14="http://schemas.microsoft.com/office/spreadsheetml/2009/9/main" uri="{78C0D931-6437-407d-A8EE-F0AAD7539E65}">
      <x14:conditionalFormattings>
        <x14:conditionalFormatting xmlns:xm="http://schemas.microsoft.com/office/excel/2006/main">
          <x14:cfRule type="containsText" priority="12" operator="containsText" id="{73928F85-43DA-476A-B456-CA18D06ED061}">
            <xm:f>NOT(ISERROR(SEARCH("Tāme sastādīta ____. gada ___. ______________",A24)))</xm:f>
            <xm:f>"Tāme sastādīta ____. gada ___. ______________"</xm:f>
            <x14:dxf>
              <font>
                <color auto="1"/>
              </font>
              <fill>
                <patternFill>
                  <bgColor rgb="FFC6EFCE"/>
                </patternFill>
              </fill>
            </x14:dxf>
          </x14:cfRule>
          <xm:sqref>A24</xm:sqref>
        </x14:conditionalFormatting>
        <x14:conditionalFormatting xmlns:xm="http://schemas.microsoft.com/office/excel/2006/main">
          <x14:cfRule type="containsText" priority="11" operator="containsText" id="{A917976C-811B-4046-81E7-635D75586989}">
            <xm:f>NOT(ISERROR(SEARCH("Sertifikāta Nr. _________________________________",A29)))</xm:f>
            <xm:f>"Sertifikāta Nr. _________________________________"</xm:f>
            <x14:dxf>
              <font>
                <color auto="1"/>
              </font>
              <fill>
                <patternFill>
                  <bgColor rgb="FFC6EFCE"/>
                </patternFill>
              </fill>
            </x14:dxf>
          </x14:cfRule>
          <xm:sqref>A29</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64"/>
  <sheetViews>
    <sheetView view="pageBreakPreview" topLeftCell="A5" zoomScale="60" zoomScaleNormal="100" workbookViewId="0">
      <selection activeCell="F70" sqref="F70:F75"/>
    </sheetView>
  </sheetViews>
  <sheetFormatPr defaultRowHeight="11.25" x14ac:dyDescent="0.2"/>
  <cols>
    <col min="1" max="1" width="4.5703125" style="1" customWidth="1"/>
    <col min="2" max="2" width="9.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7" x14ac:dyDescent="0.2">
      <c r="A1" s="21"/>
      <c r="B1" s="21"/>
      <c r="C1" s="25" t="s">
        <v>39</v>
      </c>
      <c r="D1" s="128">
        <v>3</v>
      </c>
      <c r="E1" s="21"/>
      <c r="F1" s="21"/>
      <c r="G1" s="21"/>
      <c r="H1" s="21"/>
      <c r="I1" s="21"/>
      <c r="J1" s="21"/>
      <c r="N1" s="24"/>
      <c r="O1" s="25"/>
      <c r="P1" s="26"/>
    </row>
    <row r="2" spans="1:17" x14ac:dyDescent="0.2">
      <c r="A2" s="27"/>
      <c r="B2" s="27"/>
      <c r="C2" s="255" t="str">
        <f>'3a'!C2:I2</f>
        <v>Ēkas aizsargapmales izveides un cokola siltināšanas darbi</v>
      </c>
      <c r="D2" s="255"/>
      <c r="E2" s="255"/>
      <c r="F2" s="255"/>
      <c r="G2" s="255"/>
      <c r="H2" s="255"/>
      <c r="I2" s="255"/>
      <c r="J2" s="27"/>
    </row>
    <row r="3" spans="1:17" x14ac:dyDescent="0.2">
      <c r="A3" s="28"/>
      <c r="B3" s="28"/>
      <c r="C3" s="212" t="s">
        <v>18</v>
      </c>
      <c r="D3" s="212"/>
      <c r="E3" s="212"/>
      <c r="F3" s="212"/>
      <c r="G3" s="212"/>
      <c r="H3" s="212"/>
      <c r="I3" s="212"/>
      <c r="J3" s="28"/>
    </row>
    <row r="4" spans="1:17" x14ac:dyDescent="0.2">
      <c r="A4" s="28"/>
      <c r="B4" s="28"/>
      <c r="C4" s="233" t="s">
        <v>622</v>
      </c>
      <c r="D4" s="233"/>
      <c r="E4" s="233"/>
      <c r="F4" s="233"/>
      <c r="G4" s="233"/>
      <c r="H4" s="233"/>
      <c r="I4" s="233"/>
      <c r="J4" s="28"/>
    </row>
    <row r="5" spans="1:17" x14ac:dyDescent="0.2">
      <c r="A5" s="21"/>
      <c r="B5" s="21"/>
      <c r="C5" s="25" t="s">
        <v>5</v>
      </c>
      <c r="D5" s="246" t="str">
        <f>'Kopt a'!B13</f>
        <v>Daudzdzīvokļu dzīvojamā māja</v>
      </c>
      <c r="E5" s="246"/>
      <c r="F5" s="246"/>
      <c r="G5" s="246"/>
      <c r="H5" s="246"/>
      <c r="I5" s="246"/>
      <c r="J5" s="246"/>
      <c r="K5" s="246"/>
      <c r="L5" s="246"/>
      <c r="M5" s="15"/>
      <c r="N5" s="15"/>
      <c r="O5" s="15"/>
      <c r="P5" s="15"/>
    </row>
    <row r="6" spans="1:17" x14ac:dyDescent="0.2">
      <c r="A6" s="21"/>
      <c r="B6" s="21"/>
      <c r="C6" s="25" t="s">
        <v>6</v>
      </c>
      <c r="D6" s="246" t="str">
        <f>'Kopt a'!B14</f>
        <v>Daudzdzīvokļu dzīvojamās mājas vienkāršotās atjaunošanas apliecinājuma karte</v>
      </c>
      <c r="E6" s="246"/>
      <c r="F6" s="246"/>
      <c r="G6" s="246"/>
      <c r="H6" s="246"/>
      <c r="I6" s="246"/>
      <c r="J6" s="246"/>
      <c r="K6" s="246"/>
      <c r="L6" s="246"/>
      <c r="M6" s="15"/>
      <c r="N6" s="15"/>
      <c r="O6" s="15"/>
      <c r="P6" s="15"/>
    </row>
    <row r="7" spans="1:17" x14ac:dyDescent="0.2">
      <c r="A7" s="21"/>
      <c r="B7" s="21"/>
      <c r="C7" s="25" t="s">
        <v>7</v>
      </c>
      <c r="D7" s="246" t="str">
        <f>'Kopt a'!B15</f>
        <v>Enkmaņa iela 1, Valmiera</v>
      </c>
      <c r="E7" s="246"/>
      <c r="F7" s="246"/>
      <c r="G7" s="246"/>
      <c r="H7" s="246"/>
      <c r="I7" s="246"/>
      <c r="J7" s="246"/>
      <c r="K7" s="246"/>
      <c r="L7" s="246"/>
      <c r="M7" s="15"/>
      <c r="N7" s="15"/>
      <c r="O7" s="15"/>
      <c r="P7" s="15"/>
    </row>
    <row r="8" spans="1:17" x14ac:dyDescent="0.2">
      <c r="A8" s="21"/>
      <c r="B8" s="21"/>
      <c r="C8" s="116" t="s">
        <v>21</v>
      </c>
      <c r="D8" s="246">
        <f>'Kopt a'!B16</f>
        <v>0</v>
      </c>
      <c r="E8" s="246"/>
      <c r="F8" s="246"/>
      <c r="G8" s="246"/>
      <c r="H8" s="246"/>
      <c r="I8" s="246"/>
      <c r="J8" s="246"/>
      <c r="K8" s="246"/>
      <c r="L8" s="246"/>
      <c r="M8" s="15"/>
      <c r="N8" s="15"/>
      <c r="O8" s="15"/>
      <c r="P8" s="15"/>
    </row>
    <row r="9" spans="1:17" ht="11.25" customHeight="1" x14ac:dyDescent="0.2">
      <c r="A9" s="234" t="s">
        <v>629</v>
      </c>
      <c r="B9" s="234"/>
      <c r="C9" s="234"/>
      <c r="D9" s="234"/>
      <c r="E9" s="234"/>
      <c r="F9" s="234"/>
      <c r="G9" s="29"/>
      <c r="H9" s="29"/>
      <c r="I9" s="29"/>
      <c r="J9" s="238" t="s">
        <v>40</v>
      </c>
      <c r="K9" s="238"/>
      <c r="L9" s="238"/>
      <c r="M9" s="238"/>
      <c r="N9" s="245">
        <f>P52</f>
        <v>0</v>
      </c>
      <c r="O9" s="245"/>
      <c r="P9" s="29"/>
    </row>
    <row r="10" spans="1:17" ht="15" customHeight="1" x14ac:dyDescent="0.2">
      <c r="A10" s="30"/>
      <c r="B10" s="31"/>
      <c r="C10" s="116"/>
      <c r="D10" s="21"/>
      <c r="E10" s="21"/>
      <c r="F10" s="21"/>
      <c r="G10" s="21"/>
      <c r="H10" s="21"/>
      <c r="I10" s="21"/>
      <c r="J10" s="21"/>
      <c r="K10" s="21"/>
      <c r="L10" s="129"/>
      <c r="M10" s="129"/>
      <c r="N10" s="129"/>
      <c r="O10" s="129"/>
      <c r="P10" s="25" t="str">
        <f>'[1]Kopt a+n'!A36</f>
        <v>Tāme sastādīta 20__. gada __. _________</v>
      </c>
      <c r="Q10" s="135" t="str">
        <f>""</f>
        <v/>
      </c>
    </row>
    <row r="11" spans="1:17" ht="12" thickBot="1" x14ac:dyDescent="0.25">
      <c r="A11" s="30"/>
      <c r="B11" s="31"/>
      <c r="C11" s="116"/>
      <c r="D11" s="21"/>
      <c r="E11" s="21"/>
      <c r="F11" s="21"/>
      <c r="G11" s="21"/>
      <c r="H11" s="21"/>
      <c r="I11" s="21"/>
      <c r="J11" s="21"/>
      <c r="K11" s="21"/>
      <c r="L11" s="32"/>
      <c r="M11" s="32"/>
      <c r="N11" s="33"/>
      <c r="O11" s="24"/>
      <c r="P11" s="21"/>
      <c r="Q11" s="135" t="s">
        <v>623</v>
      </c>
    </row>
    <row r="12" spans="1:17" ht="12" thickBot="1" x14ac:dyDescent="0.25">
      <c r="A12" s="190" t="s">
        <v>24</v>
      </c>
      <c r="B12" s="240" t="s">
        <v>41</v>
      </c>
      <c r="C12" s="236" t="s">
        <v>42</v>
      </c>
      <c r="D12" s="243" t="s">
        <v>43</v>
      </c>
      <c r="E12" s="227" t="s">
        <v>44</v>
      </c>
      <c r="F12" s="235" t="s">
        <v>45</v>
      </c>
      <c r="G12" s="236"/>
      <c r="H12" s="236"/>
      <c r="I12" s="236"/>
      <c r="J12" s="236"/>
      <c r="K12" s="237"/>
      <c r="L12" s="235" t="s">
        <v>46</v>
      </c>
      <c r="M12" s="236"/>
      <c r="N12" s="236"/>
      <c r="O12" s="236"/>
      <c r="P12" s="237"/>
      <c r="Q12" s="135" t="s">
        <v>624</v>
      </c>
    </row>
    <row r="13" spans="1:17" ht="126.75" customHeight="1" x14ac:dyDescent="0.2">
      <c r="A13" s="191"/>
      <c r="B13" s="251"/>
      <c r="C13" s="252"/>
      <c r="D13" s="253"/>
      <c r="E13" s="254"/>
      <c r="F13" s="117" t="s">
        <v>47</v>
      </c>
      <c r="G13" s="130" t="s">
        <v>48</v>
      </c>
      <c r="H13" s="130" t="s">
        <v>49</v>
      </c>
      <c r="I13" s="130" t="s">
        <v>50</v>
      </c>
      <c r="J13" s="130" t="s">
        <v>51</v>
      </c>
      <c r="K13" s="131" t="s">
        <v>52</v>
      </c>
      <c r="L13" s="117" t="s">
        <v>47</v>
      </c>
      <c r="M13" s="130" t="s">
        <v>49</v>
      </c>
      <c r="N13" s="130" t="s">
        <v>50</v>
      </c>
      <c r="O13" s="130" t="s">
        <v>51</v>
      </c>
      <c r="P13" s="136" t="s">
        <v>52</v>
      </c>
      <c r="Q13" s="137" t="s">
        <v>625</v>
      </c>
    </row>
    <row r="14" spans="1:17" ht="22.5" x14ac:dyDescent="0.2">
      <c r="A14" s="36"/>
      <c r="B14" s="139"/>
      <c r="C14" s="45" t="s">
        <v>85</v>
      </c>
      <c r="D14" s="23"/>
      <c r="E14" s="55"/>
      <c r="F14" s="48"/>
      <c r="G14" s="46"/>
      <c r="H14" s="46">
        <f>ROUND(F14*G14,2)</f>
        <v>0</v>
      </c>
      <c r="I14" s="46"/>
      <c r="J14" s="46"/>
      <c r="K14" s="47">
        <f>SUM(H14:J14)</f>
        <v>0</v>
      </c>
      <c r="L14" s="48">
        <f t="shared" ref="L14:L51" si="0">ROUND(E14*F14,2)</f>
        <v>0</v>
      </c>
      <c r="M14" s="46">
        <f t="shared" ref="M14:M51" si="1">ROUND(H14*E14,2)</f>
        <v>0</v>
      </c>
      <c r="N14" s="46">
        <f t="shared" ref="N14:N51" si="2">ROUND(I14*E14,2)</f>
        <v>0</v>
      </c>
      <c r="O14" s="46">
        <f t="shared" ref="O14:O51" si="3">ROUND(J14*E14,2)</f>
        <v>0</v>
      </c>
      <c r="P14" s="140">
        <f>SUM(M14:O14)</f>
        <v>0</v>
      </c>
      <c r="Q14" s="141"/>
    </row>
    <row r="15" spans="1:17" x14ac:dyDescent="0.2">
      <c r="A15" s="36">
        <v>1</v>
      </c>
      <c r="B15" s="139" t="s">
        <v>86</v>
      </c>
      <c r="C15" s="45" t="s">
        <v>87</v>
      </c>
      <c r="D15" s="23" t="s">
        <v>58</v>
      </c>
      <c r="E15" s="55">
        <v>77</v>
      </c>
      <c r="F15" s="48"/>
      <c r="G15" s="46"/>
      <c r="H15" s="46">
        <f t="shared" ref="H15:H51" si="4">ROUND(F15*G15,2)</f>
        <v>0</v>
      </c>
      <c r="I15" s="46"/>
      <c r="J15" s="46"/>
      <c r="K15" s="47">
        <f t="shared" ref="K15:K51" si="5">SUM(H15:J15)</f>
        <v>0</v>
      </c>
      <c r="L15" s="48">
        <f t="shared" si="0"/>
        <v>0</v>
      </c>
      <c r="M15" s="46">
        <f t="shared" si="1"/>
        <v>0</v>
      </c>
      <c r="N15" s="46">
        <f t="shared" si="2"/>
        <v>0</v>
      </c>
      <c r="O15" s="46">
        <f t="shared" si="3"/>
        <v>0</v>
      </c>
      <c r="P15" s="140">
        <f t="shared" ref="P15:P51" si="6">SUM(M15:O15)</f>
        <v>0</v>
      </c>
      <c r="Q15" s="141"/>
    </row>
    <row r="16" spans="1:17" x14ac:dyDescent="0.2">
      <c r="A16" s="36">
        <v>2</v>
      </c>
      <c r="B16" s="139" t="s">
        <v>86</v>
      </c>
      <c r="C16" s="45" t="s">
        <v>88</v>
      </c>
      <c r="D16" s="23" t="s">
        <v>68</v>
      </c>
      <c r="E16" s="55">
        <v>23</v>
      </c>
      <c r="F16" s="48"/>
      <c r="G16" s="46"/>
      <c r="H16" s="46">
        <f t="shared" si="4"/>
        <v>0</v>
      </c>
      <c r="I16" s="46"/>
      <c r="J16" s="46"/>
      <c r="K16" s="47">
        <f t="shared" si="5"/>
        <v>0</v>
      </c>
      <c r="L16" s="48">
        <f t="shared" si="0"/>
        <v>0</v>
      </c>
      <c r="M16" s="46">
        <f t="shared" si="1"/>
        <v>0</v>
      </c>
      <c r="N16" s="46">
        <f t="shared" si="2"/>
        <v>0</v>
      </c>
      <c r="O16" s="46">
        <f t="shared" si="3"/>
        <v>0</v>
      </c>
      <c r="P16" s="140">
        <f t="shared" si="6"/>
        <v>0</v>
      </c>
      <c r="Q16" s="141"/>
    </row>
    <row r="17" spans="1:17" ht="22.5" x14ac:dyDescent="0.2">
      <c r="A17" s="36">
        <v>3</v>
      </c>
      <c r="B17" s="139" t="s">
        <v>89</v>
      </c>
      <c r="C17" s="45" t="s">
        <v>90</v>
      </c>
      <c r="D17" s="23" t="s">
        <v>58</v>
      </c>
      <c r="E17" s="55">
        <v>87</v>
      </c>
      <c r="F17" s="48"/>
      <c r="G17" s="46"/>
      <c r="H17" s="46">
        <f t="shared" si="4"/>
        <v>0</v>
      </c>
      <c r="I17" s="46"/>
      <c r="J17" s="46"/>
      <c r="K17" s="47">
        <f t="shared" si="5"/>
        <v>0</v>
      </c>
      <c r="L17" s="48">
        <f t="shared" si="0"/>
        <v>0</v>
      </c>
      <c r="M17" s="46">
        <f t="shared" si="1"/>
        <v>0</v>
      </c>
      <c r="N17" s="46">
        <f t="shared" si="2"/>
        <v>0</v>
      </c>
      <c r="O17" s="46">
        <f t="shared" si="3"/>
        <v>0</v>
      </c>
      <c r="P17" s="140">
        <f t="shared" si="6"/>
        <v>0</v>
      </c>
      <c r="Q17" s="141"/>
    </row>
    <row r="18" spans="1:17" ht="22.5" x14ac:dyDescent="0.2">
      <c r="A18" s="36">
        <v>4</v>
      </c>
      <c r="B18" s="139"/>
      <c r="C18" s="45" t="s">
        <v>91</v>
      </c>
      <c r="D18" s="23" t="s">
        <v>68</v>
      </c>
      <c r="E18" s="55">
        <f>ROUND(E17*0.565,0)</f>
        <v>49</v>
      </c>
      <c r="F18" s="48"/>
      <c r="G18" s="46"/>
      <c r="H18" s="46">
        <f t="shared" si="4"/>
        <v>0</v>
      </c>
      <c r="I18" s="46"/>
      <c r="J18" s="46"/>
      <c r="K18" s="47">
        <f t="shared" si="5"/>
        <v>0</v>
      </c>
      <c r="L18" s="48">
        <f t="shared" si="0"/>
        <v>0</v>
      </c>
      <c r="M18" s="46">
        <f t="shared" si="1"/>
        <v>0</v>
      </c>
      <c r="N18" s="46">
        <f t="shared" si="2"/>
        <v>0</v>
      </c>
      <c r="O18" s="46">
        <f t="shared" si="3"/>
        <v>0</v>
      </c>
      <c r="P18" s="140">
        <f t="shared" si="6"/>
        <v>0</v>
      </c>
      <c r="Q18" s="141"/>
    </row>
    <row r="19" spans="1:17" ht="22.5" x14ac:dyDescent="0.2">
      <c r="A19" s="36">
        <v>5</v>
      </c>
      <c r="B19" s="139" t="s">
        <v>89</v>
      </c>
      <c r="C19" s="45" t="s">
        <v>92</v>
      </c>
      <c r="D19" s="23" t="s">
        <v>68</v>
      </c>
      <c r="E19" s="55">
        <v>159</v>
      </c>
      <c r="F19" s="48"/>
      <c r="G19" s="46"/>
      <c r="H19" s="46">
        <f t="shared" si="4"/>
        <v>0</v>
      </c>
      <c r="I19" s="46"/>
      <c r="J19" s="46"/>
      <c r="K19" s="47">
        <f t="shared" si="5"/>
        <v>0</v>
      </c>
      <c r="L19" s="48">
        <f t="shared" si="0"/>
        <v>0</v>
      </c>
      <c r="M19" s="46">
        <f t="shared" si="1"/>
        <v>0</v>
      </c>
      <c r="N19" s="46">
        <f t="shared" si="2"/>
        <v>0</v>
      </c>
      <c r="O19" s="46">
        <f t="shared" si="3"/>
        <v>0</v>
      </c>
      <c r="P19" s="140">
        <f t="shared" si="6"/>
        <v>0</v>
      </c>
      <c r="Q19" s="141"/>
    </row>
    <row r="20" spans="1:17" x14ac:dyDescent="0.2">
      <c r="A20" s="36">
        <v>6</v>
      </c>
      <c r="B20" s="139"/>
      <c r="C20" s="45" t="s">
        <v>93</v>
      </c>
      <c r="D20" s="23" t="s">
        <v>94</v>
      </c>
      <c r="E20" s="55">
        <v>23</v>
      </c>
      <c r="F20" s="48"/>
      <c r="G20" s="46"/>
      <c r="H20" s="46">
        <f t="shared" si="4"/>
        <v>0</v>
      </c>
      <c r="I20" s="46"/>
      <c r="J20" s="46"/>
      <c r="K20" s="47">
        <f t="shared" si="5"/>
        <v>0</v>
      </c>
      <c r="L20" s="48">
        <f t="shared" si="0"/>
        <v>0</v>
      </c>
      <c r="M20" s="46">
        <f t="shared" si="1"/>
        <v>0</v>
      </c>
      <c r="N20" s="46">
        <f t="shared" si="2"/>
        <v>0</v>
      </c>
      <c r="O20" s="46">
        <f t="shared" si="3"/>
        <v>0</v>
      </c>
      <c r="P20" s="140">
        <f t="shared" si="6"/>
        <v>0</v>
      </c>
      <c r="Q20" s="141"/>
    </row>
    <row r="21" spans="1:17" x14ac:dyDescent="0.2">
      <c r="A21" s="36">
        <v>7</v>
      </c>
      <c r="B21" s="139"/>
      <c r="C21" s="45" t="s">
        <v>95</v>
      </c>
      <c r="D21" s="23" t="s">
        <v>96</v>
      </c>
      <c r="E21" s="55">
        <v>795</v>
      </c>
      <c r="F21" s="48"/>
      <c r="G21" s="46"/>
      <c r="H21" s="46">
        <f t="shared" si="4"/>
        <v>0</v>
      </c>
      <c r="I21" s="46"/>
      <c r="J21" s="46"/>
      <c r="K21" s="47">
        <f t="shared" si="5"/>
        <v>0</v>
      </c>
      <c r="L21" s="48">
        <f t="shared" si="0"/>
        <v>0</v>
      </c>
      <c r="M21" s="46">
        <f t="shared" si="1"/>
        <v>0</v>
      </c>
      <c r="N21" s="46">
        <f t="shared" si="2"/>
        <v>0</v>
      </c>
      <c r="O21" s="46">
        <f t="shared" si="3"/>
        <v>0</v>
      </c>
      <c r="P21" s="140">
        <f t="shared" si="6"/>
        <v>0</v>
      </c>
      <c r="Q21" s="141"/>
    </row>
    <row r="22" spans="1:17" x14ac:dyDescent="0.2">
      <c r="A22" s="36">
        <v>8</v>
      </c>
      <c r="B22" s="139" t="s">
        <v>97</v>
      </c>
      <c r="C22" s="45" t="s">
        <v>98</v>
      </c>
      <c r="D22" s="23" t="s">
        <v>68</v>
      </c>
      <c r="E22" s="55">
        <v>159</v>
      </c>
      <c r="F22" s="48"/>
      <c r="G22" s="46"/>
      <c r="H22" s="46">
        <f t="shared" si="4"/>
        <v>0</v>
      </c>
      <c r="I22" s="46"/>
      <c r="J22" s="46"/>
      <c r="K22" s="47">
        <f t="shared" si="5"/>
        <v>0</v>
      </c>
      <c r="L22" s="48">
        <f t="shared" si="0"/>
        <v>0</v>
      </c>
      <c r="M22" s="46">
        <f t="shared" si="1"/>
        <v>0</v>
      </c>
      <c r="N22" s="46">
        <f t="shared" si="2"/>
        <v>0</v>
      </c>
      <c r="O22" s="46">
        <f t="shared" si="3"/>
        <v>0</v>
      </c>
      <c r="P22" s="140">
        <f t="shared" si="6"/>
        <v>0</v>
      </c>
      <c r="Q22" s="141"/>
    </row>
    <row r="23" spans="1:17" ht="22.5" x14ac:dyDescent="0.2">
      <c r="A23" s="36">
        <v>9</v>
      </c>
      <c r="B23" s="139" t="s">
        <v>99</v>
      </c>
      <c r="C23" s="45" t="s">
        <v>100</v>
      </c>
      <c r="D23" s="23" t="s">
        <v>68</v>
      </c>
      <c r="E23" s="55">
        <v>159</v>
      </c>
      <c r="F23" s="48"/>
      <c r="G23" s="46"/>
      <c r="H23" s="46">
        <f t="shared" si="4"/>
        <v>0</v>
      </c>
      <c r="I23" s="46"/>
      <c r="J23" s="46"/>
      <c r="K23" s="47">
        <f t="shared" si="5"/>
        <v>0</v>
      </c>
      <c r="L23" s="48">
        <f t="shared" si="0"/>
        <v>0</v>
      </c>
      <c r="M23" s="46">
        <f t="shared" si="1"/>
        <v>0</v>
      </c>
      <c r="N23" s="46">
        <f t="shared" si="2"/>
        <v>0</v>
      </c>
      <c r="O23" s="46">
        <f t="shared" si="3"/>
        <v>0</v>
      </c>
      <c r="P23" s="140">
        <f t="shared" si="6"/>
        <v>0</v>
      </c>
      <c r="Q23" s="141"/>
    </row>
    <row r="24" spans="1:17" x14ac:dyDescent="0.2">
      <c r="A24" s="36">
        <v>10</v>
      </c>
      <c r="B24" s="139"/>
      <c r="C24" s="45" t="s">
        <v>101</v>
      </c>
      <c r="D24" s="23" t="s">
        <v>96</v>
      </c>
      <c r="E24" s="55">
        <v>1272</v>
      </c>
      <c r="F24" s="48"/>
      <c r="G24" s="46"/>
      <c r="H24" s="46">
        <f t="shared" si="4"/>
        <v>0</v>
      </c>
      <c r="I24" s="46"/>
      <c r="J24" s="46"/>
      <c r="K24" s="47">
        <f t="shared" si="5"/>
        <v>0</v>
      </c>
      <c r="L24" s="48">
        <f t="shared" si="0"/>
        <v>0</v>
      </c>
      <c r="M24" s="46">
        <f t="shared" si="1"/>
        <v>0</v>
      </c>
      <c r="N24" s="46">
        <f t="shared" si="2"/>
        <v>0</v>
      </c>
      <c r="O24" s="46">
        <f t="shared" si="3"/>
        <v>0</v>
      </c>
      <c r="P24" s="140">
        <f t="shared" si="6"/>
        <v>0</v>
      </c>
      <c r="Q24" s="141"/>
    </row>
    <row r="25" spans="1:17" ht="22.5" x14ac:dyDescent="0.2">
      <c r="A25" s="36">
        <v>11</v>
      </c>
      <c r="B25" s="139"/>
      <c r="C25" s="45" t="s">
        <v>102</v>
      </c>
      <c r="D25" s="23" t="s">
        <v>72</v>
      </c>
      <c r="E25" s="55">
        <v>1590</v>
      </c>
      <c r="F25" s="48"/>
      <c r="G25" s="46"/>
      <c r="H25" s="46">
        <f t="shared" si="4"/>
        <v>0</v>
      </c>
      <c r="I25" s="46"/>
      <c r="J25" s="46"/>
      <c r="K25" s="47">
        <f t="shared" si="5"/>
        <v>0</v>
      </c>
      <c r="L25" s="48">
        <f t="shared" si="0"/>
        <v>0</v>
      </c>
      <c r="M25" s="46">
        <f t="shared" si="1"/>
        <v>0</v>
      </c>
      <c r="N25" s="46">
        <f t="shared" si="2"/>
        <v>0</v>
      </c>
      <c r="O25" s="46">
        <f t="shared" si="3"/>
        <v>0</v>
      </c>
      <c r="P25" s="140">
        <f t="shared" si="6"/>
        <v>0</v>
      </c>
      <c r="Q25" s="141"/>
    </row>
    <row r="26" spans="1:17" ht="22.5" x14ac:dyDescent="0.2">
      <c r="A26" s="36">
        <v>12</v>
      </c>
      <c r="B26" s="139"/>
      <c r="C26" s="45" t="s">
        <v>103</v>
      </c>
      <c r="D26" s="23" t="s">
        <v>68</v>
      </c>
      <c r="E26" s="55">
        <v>175</v>
      </c>
      <c r="F26" s="48"/>
      <c r="G26" s="46"/>
      <c r="H26" s="46">
        <f t="shared" si="4"/>
        <v>0</v>
      </c>
      <c r="I26" s="46"/>
      <c r="J26" s="46"/>
      <c r="K26" s="47">
        <f t="shared" si="5"/>
        <v>0</v>
      </c>
      <c r="L26" s="48">
        <f t="shared" si="0"/>
        <v>0</v>
      </c>
      <c r="M26" s="46">
        <f t="shared" si="1"/>
        <v>0</v>
      </c>
      <c r="N26" s="46">
        <f t="shared" si="2"/>
        <v>0</v>
      </c>
      <c r="O26" s="46">
        <f t="shared" si="3"/>
        <v>0</v>
      </c>
      <c r="P26" s="140">
        <f t="shared" si="6"/>
        <v>0</v>
      </c>
      <c r="Q26" s="141"/>
    </row>
    <row r="27" spans="1:17" x14ac:dyDescent="0.2">
      <c r="A27" s="36">
        <v>13</v>
      </c>
      <c r="B27" s="139" t="s">
        <v>99</v>
      </c>
      <c r="C27" s="45" t="s">
        <v>104</v>
      </c>
      <c r="D27" s="23" t="s">
        <v>68</v>
      </c>
      <c r="E27" s="55">
        <f>ROUNDUP(1*E23,0)</f>
        <v>159</v>
      </c>
      <c r="F27" s="48"/>
      <c r="G27" s="46"/>
      <c r="H27" s="46">
        <f t="shared" si="4"/>
        <v>0</v>
      </c>
      <c r="I27" s="46"/>
      <c r="J27" s="46"/>
      <c r="K27" s="47">
        <f t="shared" si="5"/>
        <v>0</v>
      </c>
      <c r="L27" s="48">
        <f t="shared" si="0"/>
        <v>0</v>
      </c>
      <c r="M27" s="46">
        <f t="shared" si="1"/>
        <v>0</v>
      </c>
      <c r="N27" s="46">
        <f t="shared" si="2"/>
        <v>0</v>
      </c>
      <c r="O27" s="46">
        <f t="shared" si="3"/>
        <v>0</v>
      </c>
      <c r="P27" s="140">
        <f t="shared" si="6"/>
        <v>0</v>
      </c>
      <c r="Q27" s="141"/>
    </row>
    <row r="28" spans="1:17" x14ac:dyDescent="0.2">
      <c r="A28" s="36">
        <v>14</v>
      </c>
      <c r="B28" s="139"/>
      <c r="C28" s="45" t="s">
        <v>93</v>
      </c>
      <c r="D28" s="23" t="s">
        <v>94</v>
      </c>
      <c r="E28" s="55">
        <f>ROUNDUP(E27*0.14,0)</f>
        <v>23</v>
      </c>
      <c r="F28" s="48"/>
      <c r="G28" s="46"/>
      <c r="H28" s="46">
        <f t="shared" si="4"/>
        <v>0</v>
      </c>
      <c r="I28" s="46"/>
      <c r="J28" s="46"/>
      <c r="K28" s="47">
        <f t="shared" si="5"/>
        <v>0</v>
      </c>
      <c r="L28" s="48">
        <f t="shared" si="0"/>
        <v>0</v>
      </c>
      <c r="M28" s="46">
        <f t="shared" si="1"/>
        <v>0</v>
      </c>
      <c r="N28" s="46">
        <f t="shared" si="2"/>
        <v>0</v>
      </c>
      <c r="O28" s="46">
        <f t="shared" si="3"/>
        <v>0</v>
      </c>
      <c r="P28" s="140">
        <f t="shared" si="6"/>
        <v>0</v>
      </c>
      <c r="Q28" s="141"/>
    </row>
    <row r="29" spans="1:17" x14ac:dyDescent="0.2">
      <c r="A29" s="36">
        <v>15</v>
      </c>
      <c r="B29" s="139"/>
      <c r="C29" s="45" t="s">
        <v>105</v>
      </c>
      <c r="D29" s="23" t="s">
        <v>96</v>
      </c>
      <c r="E29" s="55">
        <f>ROUNDUP(E27*4.5,0)</f>
        <v>716</v>
      </c>
      <c r="F29" s="48"/>
      <c r="G29" s="46"/>
      <c r="H29" s="46">
        <f t="shared" si="4"/>
        <v>0</v>
      </c>
      <c r="I29" s="46"/>
      <c r="J29" s="46"/>
      <c r="K29" s="47">
        <f t="shared" si="5"/>
        <v>0</v>
      </c>
      <c r="L29" s="48">
        <f t="shared" si="0"/>
        <v>0</v>
      </c>
      <c r="M29" s="46">
        <f t="shared" si="1"/>
        <v>0</v>
      </c>
      <c r="N29" s="46">
        <f t="shared" si="2"/>
        <v>0</v>
      </c>
      <c r="O29" s="46">
        <f t="shared" si="3"/>
        <v>0</v>
      </c>
      <c r="P29" s="140">
        <f t="shared" si="6"/>
        <v>0</v>
      </c>
      <c r="Q29" s="141"/>
    </row>
    <row r="30" spans="1:17" x14ac:dyDescent="0.2">
      <c r="A30" s="36">
        <v>16</v>
      </c>
      <c r="B30" s="139"/>
      <c r="C30" s="45" t="s">
        <v>106</v>
      </c>
      <c r="D30" s="23" t="s">
        <v>68</v>
      </c>
      <c r="E30" s="55">
        <f>E27</f>
        <v>159</v>
      </c>
      <c r="F30" s="48"/>
      <c r="G30" s="46"/>
      <c r="H30" s="46">
        <f t="shared" si="4"/>
        <v>0</v>
      </c>
      <c r="I30" s="46"/>
      <c r="J30" s="46"/>
      <c r="K30" s="47">
        <f t="shared" si="5"/>
        <v>0</v>
      </c>
      <c r="L30" s="48">
        <f t="shared" si="0"/>
        <v>0</v>
      </c>
      <c r="M30" s="46">
        <f t="shared" si="1"/>
        <v>0</v>
      </c>
      <c r="N30" s="46">
        <f t="shared" si="2"/>
        <v>0</v>
      </c>
      <c r="O30" s="46">
        <f t="shared" si="3"/>
        <v>0</v>
      </c>
      <c r="P30" s="140">
        <f t="shared" si="6"/>
        <v>0</v>
      </c>
      <c r="Q30" s="141"/>
    </row>
    <row r="31" spans="1:17" x14ac:dyDescent="0.2">
      <c r="A31" s="36">
        <v>17</v>
      </c>
      <c r="B31" s="139"/>
      <c r="C31" s="45" t="s">
        <v>107</v>
      </c>
      <c r="D31" s="23" t="s">
        <v>58</v>
      </c>
      <c r="E31" s="55">
        <f>12*0.5</f>
        <v>6</v>
      </c>
      <c r="F31" s="48"/>
      <c r="G31" s="46"/>
      <c r="H31" s="46">
        <f t="shared" si="4"/>
        <v>0</v>
      </c>
      <c r="I31" s="46"/>
      <c r="J31" s="46"/>
      <c r="K31" s="47">
        <f t="shared" si="5"/>
        <v>0</v>
      </c>
      <c r="L31" s="48">
        <f t="shared" si="0"/>
        <v>0</v>
      </c>
      <c r="M31" s="46">
        <f t="shared" si="1"/>
        <v>0</v>
      </c>
      <c r="N31" s="46">
        <f t="shared" si="2"/>
        <v>0</v>
      </c>
      <c r="O31" s="46">
        <f t="shared" si="3"/>
        <v>0</v>
      </c>
      <c r="P31" s="140">
        <f t="shared" si="6"/>
        <v>0</v>
      </c>
      <c r="Q31" s="141"/>
    </row>
    <row r="32" spans="1:17" x14ac:dyDescent="0.2">
      <c r="A32" s="36">
        <v>18</v>
      </c>
      <c r="B32" s="139" t="s">
        <v>99</v>
      </c>
      <c r="C32" s="45" t="s">
        <v>108</v>
      </c>
      <c r="D32" s="23" t="s">
        <v>68</v>
      </c>
      <c r="E32" s="55">
        <f>ROUNDUP(E16*0.5,0)</f>
        <v>12</v>
      </c>
      <c r="F32" s="48"/>
      <c r="G32" s="46"/>
      <c r="H32" s="46">
        <f t="shared" si="4"/>
        <v>0</v>
      </c>
      <c r="I32" s="46"/>
      <c r="J32" s="46"/>
      <c r="K32" s="47">
        <f t="shared" si="5"/>
        <v>0</v>
      </c>
      <c r="L32" s="48">
        <f t="shared" si="0"/>
        <v>0</v>
      </c>
      <c r="M32" s="46">
        <f t="shared" si="1"/>
        <v>0</v>
      </c>
      <c r="N32" s="46">
        <f t="shared" si="2"/>
        <v>0</v>
      </c>
      <c r="O32" s="46">
        <f t="shared" si="3"/>
        <v>0</v>
      </c>
      <c r="P32" s="140">
        <f t="shared" si="6"/>
        <v>0</v>
      </c>
      <c r="Q32" s="141"/>
    </row>
    <row r="33" spans="1:17" x14ac:dyDescent="0.2">
      <c r="A33" s="36">
        <v>19</v>
      </c>
      <c r="B33" s="139"/>
      <c r="C33" s="45" t="s">
        <v>93</v>
      </c>
      <c r="D33" s="23" t="s">
        <v>94</v>
      </c>
      <c r="E33" s="55">
        <f>ROUNDUP(E32*0.14,0)</f>
        <v>2</v>
      </c>
      <c r="F33" s="48"/>
      <c r="G33" s="46"/>
      <c r="H33" s="46">
        <f t="shared" si="4"/>
        <v>0</v>
      </c>
      <c r="I33" s="46"/>
      <c r="J33" s="46"/>
      <c r="K33" s="47">
        <f t="shared" si="5"/>
        <v>0</v>
      </c>
      <c r="L33" s="48">
        <f t="shared" si="0"/>
        <v>0</v>
      </c>
      <c r="M33" s="46">
        <f t="shared" si="1"/>
        <v>0</v>
      </c>
      <c r="N33" s="46">
        <f t="shared" si="2"/>
        <v>0</v>
      </c>
      <c r="O33" s="46">
        <f t="shared" si="3"/>
        <v>0</v>
      </c>
      <c r="P33" s="140">
        <f t="shared" si="6"/>
        <v>0</v>
      </c>
      <c r="Q33" s="141"/>
    </row>
    <row r="34" spans="1:17" x14ac:dyDescent="0.2">
      <c r="A34" s="36">
        <v>20</v>
      </c>
      <c r="B34" s="139"/>
      <c r="C34" s="45" t="s">
        <v>109</v>
      </c>
      <c r="D34" s="23" t="s">
        <v>96</v>
      </c>
      <c r="E34" s="55">
        <f>ROUNDUP(E32*3,0)</f>
        <v>36</v>
      </c>
      <c r="F34" s="48"/>
      <c r="G34" s="46"/>
      <c r="H34" s="46">
        <f t="shared" si="4"/>
        <v>0</v>
      </c>
      <c r="I34" s="46"/>
      <c r="J34" s="46"/>
      <c r="K34" s="47">
        <f t="shared" si="5"/>
        <v>0</v>
      </c>
      <c r="L34" s="48">
        <f t="shared" si="0"/>
        <v>0</v>
      </c>
      <c r="M34" s="46">
        <f t="shared" si="1"/>
        <v>0</v>
      </c>
      <c r="N34" s="46">
        <f t="shared" si="2"/>
        <v>0</v>
      </c>
      <c r="O34" s="46">
        <f t="shared" si="3"/>
        <v>0</v>
      </c>
      <c r="P34" s="140">
        <f t="shared" si="6"/>
        <v>0</v>
      </c>
      <c r="Q34" s="141"/>
    </row>
    <row r="35" spans="1:17" x14ac:dyDescent="0.2">
      <c r="A35" s="36"/>
      <c r="B35" s="139"/>
      <c r="C35" s="45" t="s">
        <v>110</v>
      </c>
      <c r="D35" s="23"/>
      <c r="E35" s="55"/>
      <c r="F35" s="48"/>
      <c r="G35" s="46"/>
      <c r="H35" s="46">
        <f t="shared" si="4"/>
        <v>0</v>
      </c>
      <c r="I35" s="46"/>
      <c r="J35" s="46"/>
      <c r="K35" s="47">
        <f t="shared" si="5"/>
        <v>0</v>
      </c>
      <c r="L35" s="48">
        <f t="shared" si="0"/>
        <v>0</v>
      </c>
      <c r="M35" s="46">
        <f t="shared" si="1"/>
        <v>0</v>
      </c>
      <c r="N35" s="46">
        <f t="shared" si="2"/>
        <v>0</v>
      </c>
      <c r="O35" s="46">
        <f t="shared" si="3"/>
        <v>0</v>
      </c>
      <c r="P35" s="140">
        <f t="shared" si="6"/>
        <v>0</v>
      </c>
      <c r="Q35" s="141"/>
    </row>
    <row r="36" spans="1:17" ht="22.5" x14ac:dyDescent="0.2">
      <c r="A36" s="36">
        <v>21</v>
      </c>
      <c r="B36" s="139" t="s">
        <v>111</v>
      </c>
      <c r="C36" s="45" t="s">
        <v>112</v>
      </c>
      <c r="D36" s="23" t="s">
        <v>60</v>
      </c>
      <c r="E36" s="55">
        <v>2</v>
      </c>
      <c r="F36" s="48"/>
      <c r="G36" s="46"/>
      <c r="H36" s="46">
        <f t="shared" si="4"/>
        <v>0</v>
      </c>
      <c r="I36" s="46"/>
      <c r="J36" s="46"/>
      <c r="K36" s="47">
        <f t="shared" si="5"/>
        <v>0</v>
      </c>
      <c r="L36" s="48">
        <f t="shared" si="0"/>
        <v>0</v>
      </c>
      <c r="M36" s="46">
        <f t="shared" si="1"/>
        <v>0</v>
      </c>
      <c r="N36" s="46">
        <f t="shared" si="2"/>
        <v>0</v>
      </c>
      <c r="O36" s="46">
        <f t="shared" si="3"/>
        <v>0</v>
      </c>
      <c r="P36" s="140">
        <f t="shared" si="6"/>
        <v>0</v>
      </c>
      <c r="Q36" s="141"/>
    </row>
    <row r="37" spans="1:17" x14ac:dyDescent="0.2">
      <c r="A37" s="36"/>
      <c r="B37" s="139" t="s">
        <v>89</v>
      </c>
      <c r="C37" s="45" t="s">
        <v>113</v>
      </c>
      <c r="D37" s="23"/>
      <c r="E37" s="55"/>
      <c r="F37" s="48"/>
      <c r="G37" s="46"/>
      <c r="H37" s="46">
        <f t="shared" si="4"/>
        <v>0</v>
      </c>
      <c r="I37" s="46"/>
      <c r="J37" s="46"/>
      <c r="K37" s="47">
        <f t="shared" si="5"/>
        <v>0</v>
      </c>
      <c r="L37" s="48">
        <f t="shared" si="0"/>
        <v>0</v>
      </c>
      <c r="M37" s="46">
        <f t="shared" si="1"/>
        <v>0</v>
      </c>
      <c r="N37" s="46">
        <f t="shared" si="2"/>
        <v>0</v>
      </c>
      <c r="O37" s="46">
        <f t="shared" si="3"/>
        <v>0</v>
      </c>
      <c r="P37" s="140">
        <f t="shared" si="6"/>
        <v>0</v>
      </c>
      <c r="Q37" s="141"/>
    </row>
    <row r="38" spans="1:17" x14ac:dyDescent="0.2">
      <c r="A38" s="36">
        <v>22</v>
      </c>
      <c r="B38" s="139"/>
      <c r="C38" s="45" t="s">
        <v>114</v>
      </c>
      <c r="D38" s="23" t="s">
        <v>68</v>
      </c>
      <c r="E38" s="55">
        <v>41</v>
      </c>
      <c r="F38" s="48"/>
      <c r="G38" s="46"/>
      <c r="H38" s="46">
        <f t="shared" si="4"/>
        <v>0</v>
      </c>
      <c r="I38" s="46"/>
      <c r="J38" s="46"/>
      <c r="K38" s="47">
        <f t="shared" si="5"/>
        <v>0</v>
      </c>
      <c r="L38" s="48">
        <f t="shared" si="0"/>
        <v>0</v>
      </c>
      <c r="M38" s="46">
        <f t="shared" si="1"/>
        <v>0</v>
      </c>
      <c r="N38" s="46">
        <f t="shared" si="2"/>
        <v>0</v>
      </c>
      <c r="O38" s="46">
        <f t="shared" si="3"/>
        <v>0</v>
      </c>
      <c r="P38" s="140">
        <f t="shared" si="6"/>
        <v>0</v>
      </c>
      <c r="Q38" s="141"/>
    </row>
    <row r="39" spans="1:17" x14ac:dyDescent="0.2">
      <c r="A39" s="36">
        <v>23</v>
      </c>
      <c r="B39" s="139"/>
      <c r="C39" s="45" t="s">
        <v>115</v>
      </c>
      <c r="D39" s="23" t="s">
        <v>68</v>
      </c>
      <c r="E39" s="55">
        <v>46</v>
      </c>
      <c r="F39" s="48"/>
      <c r="G39" s="46"/>
      <c r="H39" s="46">
        <f t="shared" si="4"/>
        <v>0</v>
      </c>
      <c r="I39" s="46"/>
      <c r="J39" s="46"/>
      <c r="K39" s="47">
        <f t="shared" si="5"/>
        <v>0</v>
      </c>
      <c r="L39" s="48">
        <f t="shared" si="0"/>
        <v>0</v>
      </c>
      <c r="M39" s="46">
        <f t="shared" si="1"/>
        <v>0</v>
      </c>
      <c r="N39" s="46">
        <f t="shared" si="2"/>
        <v>0</v>
      </c>
      <c r="O39" s="46">
        <f t="shared" si="3"/>
        <v>0</v>
      </c>
      <c r="P39" s="140">
        <f t="shared" si="6"/>
        <v>0</v>
      </c>
      <c r="Q39" s="141"/>
    </row>
    <row r="40" spans="1:17" x14ac:dyDescent="0.2">
      <c r="A40" s="36">
        <v>24</v>
      </c>
      <c r="B40" s="139"/>
      <c r="C40" s="45" t="s">
        <v>116</v>
      </c>
      <c r="D40" s="23" t="s">
        <v>117</v>
      </c>
      <c r="E40" s="55">
        <v>3</v>
      </c>
      <c r="F40" s="48"/>
      <c r="G40" s="46"/>
      <c r="H40" s="46">
        <f t="shared" si="4"/>
        <v>0</v>
      </c>
      <c r="I40" s="46"/>
      <c r="J40" s="46"/>
      <c r="K40" s="47">
        <f t="shared" si="5"/>
        <v>0</v>
      </c>
      <c r="L40" s="48">
        <f t="shared" si="0"/>
        <v>0</v>
      </c>
      <c r="M40" s="46">
        <f t="shared" si="1"/>
        <v>0</v>
      </c>
      <c r="N40" s="46">
        <f t="shared" si="2"/>
        <v>0</v>
      </c>
      <c r="O40" s="46">
        <f t="shared" si="3"/>
        <v>0</v>
      </c>
      <c r="P40" s="140">
        <f t="shared" si="6"/>
        <v>0</v>
      </c>
      <c r="Q40" s="141"/>
    </row>
    <row r="41" spans="1:17" x14ac:dyDescent="0.2">
      <c r="A41" s="36">
        <v>25</v>
      </c>
      <c r="B41" s="139"/>
      <c r="C41" s="45" t="s">
        <v>118</v>
      </c>
      <c r="D41" s="23" t="s">
        <v>117</v>
      </c>
      <c r="E41" s="55">
        <v>3</v>
      </c>
      <c r="F41" s="48"/>
      <c r="G41" s="46"/>
      <c r="H41" s="46">
        <f t="shared" si="4"/>
        <v>0</v>
      </c>
      <c r="I41" s="46"/>
      <c r="J41" s="46"/>
      <c r="K41" s="47">
        <f t="shared" si="5"/>
        <v>0</v>
      </c>
      <c r="L41" s="48">
        <f t="shared" si="0"/>
        <v>0</v>
      </c>
      <c r="M41" s="46">
        <f t="shared" si="1"/>
        <v>0</v>
      </c>
      <c r="N41" s="46">
        <f t="shared" si="2"/>
        <v>0</v>
      </c>
      <c r="O41" s="46">
        <f t="shared" si="3"/>
        <v>0</v>
      </c>
      <c r="P41" s="140">
        <f t="shared" si="6"/>
        <v>0</v>
      </c>
      <c r="Q41" s="141"/>
    </row>
    <row r="42" spans="1:17" x14ac:dyDescent="0.2">
      <c r="A42" s="36">
        <v>26</v>
      </c>
      <c r="B42" s="139"/>
      <c r="C42" s="45" t="s">
        <v>119</v>
      </c>
      <c r="D42" s="23" t="s">
        <v>117</v>
      </c>
      <c r="E42" s="55">
        <v>5</v>
      </c>
      <c r="F42" s="48"/>
      <c r="G42" s="46"/>
      <c r="H42" s="46">
        <f t="shared" si="4"/>
        <v>0</v>
      </c>
      <c r="I42" s="46"/>
      <c r="J42" s="46"/>
      <c r="K42" s="47">
        <f t="shared" si="5"/>
        <v>0</v>
      </c>
      <c r="L42" s="48">
        <f t="shared" si="0"/>
        <v>0</v>
      </c>
      <c r="M42" s="46">
        <f t="shared" si="1"/>
        <v>0</v>
      </c>
      <c r="N42" s="46">
        <f t="shared" si="2"/>
        <v>0</v>
      </c>
      <c r="O42" s="46">
        <f t="shared" si="3"/>
        <v>0</v>
      </c>
      <c r="P42" s="140">
        <f t="shared" si="6"/>
        <v>0</v>
      </c>
      <c r="Q42" s="141"/>
    </row>
    <row r="43" spans="1:17" x14ac:dyDescent="0.2">
      <c r="A43" s="36">
        <v>27</v>
      </c>
      <c r="B43" s="139"/>
      <c r="C43" s="45" t="s">
        <v>120</v>
      </c>
      <c r="D43" s="23" t="s">
        <v>68</v>
      </c>
      <c r="E43" s="55">
        <v>46</v>
      </c>
      <c r="F43" s="48"/>
      <c r="G43" s="46"/>
      <c r="H43" s="46">
        <f t="shared" si="4"/>
        <v>0</v>
      </c>
      <c r="I43" s="46"/>
      <c r="J43" s="46"/>
      <c r="K43" s="47">
        <f t="shared" si="5"/>
        <v>0</v>
      </c>
      <c r="L43" s="48">
        <f t="shared" si="0"/>
        <v>0</v>
      </c>
      <c r="M43" s="46">
        <f t="shared" si="1"/>
        <v>0</v>
      </c>
      <c r="N43" s="46">
        <f t="shared" si="2"/>
        <v>0</v>
      </c>
      <c r="O43" s="46">
        <f t="shared" si="3"/>
        <v>0</v>
      </c>
      <c r="P43" s="140">
        <f t="shared" si="6"/>
        <v>0</v>
      </c>
      <c r="Q43" s="141"/>
    </row>
    <row r="44" spans="1:17" x14ac:dyDescent="0.2">
      <c r="A44" s="36">
        <v>28</v>
      </c>
      <c r="B44" s="139"/>
      <c r="C44" s="45" t="s">
        <v>121</v>
      </c>
      <c r="D44" s="23" t="s">
        <v>117</v>
      </c>
      <c r="E44" s="55">
        <v>33</v>
      </c>
      <c r="F44" s="48"/>
      <c r="G44" s="46"/>
      <c r="H44" s="46">
        <f t="shared" si="4"/>
        <v>0</v>
      </c>
      <c r="I44" s="46"/>
      <c r="J44" s="46"/>
      <c r="K44" s="47">
        <f t="shared" si="5"/>
        <v>0</v>
      </c>
      <c r="L44" s="48">
        <f t="shared" si="0"/>
        <v>0</v>
      </c>
      <c r="M44" s="46">
        <f t="shared" si="1"/>
        <v>0</v>
      </c>
      <c r="N44" s="46">
        <f t="shared" si="2"/>
        <v>0</v>
      </c>
      <c r="O44" s="46">
        <f t="shared" si="3"/>
        <v>0</v>
      </c>
      <c r="P44" s="140">
        <f t="shared" si="6"/>
        <v>0</v>
      </c>
      <c r="Q44" s="141"/>
    </row>
    <row r="45" spans="1:17" ht="22.5" x14ac:dyDescent="0.2">
      <c r="A45" s="36">
        <v>29</v>
      </c>
      <c r="B45" s="139"/>
      <c r="C45" s="45" t="s">
        <v>122</v>
      </c>
      <c r="D45" s="23" t="s">
        <v>58</v>
      </c>
      <c r="E45" s="55">
        <v>98</v>
      </c>
      <c r="F45" s="48"/>
      <c r="G45" s="46"/>
      <c r="H45" s="46">
        <f t="shared" si="4"/>
        <v>0</v>
      </c>
      <c r="I45" s="46"/>
      <c r="J45" s="46"/>
      <c r="K45" s="47">
        <f t="shared" si="5"/>
        <v>0</v>
      </c>
      <c r="L45" s="48">
        <f t="shared" si="0"/>
        <v>0</v>
      </c>
      <c r="M45" s="46">
        <f t="shared" si="1"/>
        <v>0</v>
      </c>
      <c r="N45" s="46">
        <f t="shared" si="2"/>
        <v>0</v>
      </c>
      <c r="O45" s="46">
        <f t="shared" si="3"/>
        <v>0</v>
      </c>
      <c r="P45" s="140">
        <f t="shared" si="6"/>
        <v>0</v>
      </c>
      <c r="Q45" s="141"/>
    </row>
    <row r="46" spans="1:17" x14ac:dyDescent="0.2">
      <c r="A46" s="36">
        <v>30</v>
      </c>
      <c r="B46" s="139"/>
      <c r="C46" s="45" t="s">
        <v>123</v>
      </c>
      <c r="D46" s="23" t="s">
        <v>117</v>
      </c>
      <c r="E46" s="55">
        <v>8</v>
      </c>
      <c r="F46" s="48"/>
      <c r="G46" s="46"/>
      <c r="H46" s="46">
        <f t="shared" si="4"/>
        <v>0</v>
      </c>
      <c r="I46" s="46"/>
      <c r="J46" s="46"/>
      <c r="K46" s="47">
        <f t="shared" si="5"/>
        <v>0</v>
      </c>
      <c r="L46" s="48">
        <f t="shared" si="0"/>
        <v>0</v>
      </c>
      <c r="M46" s="46">
        <f t="shared" si="1"/>
        <v>0</v>
      </c>
      <c r="N46" s="46">
        <f t="shared" si="2"/>
        <v>0</v>
      </c>
      <c r="O46" s="46">
        <f t="shared" si="3"/>
        <v>0</v>
      </c>
      <c r="P46" s="140">
        <f t="shared" si="6"/>
        <v>0</v>
      </c>
      <c r="Q46" s="141"/>
    </row>
    <row r="47" spans="1:17" ht="12.75" customHeight="1" x14ac:dyDescent="0.2">
      <c r="A47" s="36"/>
      <c r="B47" s="139" t="s">
        <v>124</v>
      </c>
      <c r="C47" s="45" t="s">
        <v>125</v>
      </c>
      <c r="D47" s="23"/>
      <c r="E47" s="55"/>
      <c r="F47" s="48"/>
      <c r="G47" s="46"/>
      <c r="H47" s="46">
        <f t="shared" si="4"/>
        <v>0</v>
      </c>
      <c r="I47" s="46"/>
      <c r="J47" s="46"/>
      <c r="K47" s="47">
        <f t="shared" si="5"/>
        <v>0</v>
      </c>
      <c r="L47" s="48">
        <f t="shared" si="0"/>
        <v>0</v>
      </c>
      <c r="M47" s="46">
        <f t="shared" si="1"/>
        <v>0</v>
      </c>
      <c r="N47" s="46">
        <f t="shared" si="2"/>
        <v>0</v>
      </c>
      <c r="O47" s="46">
        <f t="shared" si="3"/>
        <v>0</v>
      </c>
      <c r="P47" s="140">
        <f t="shared" si="6"/>
        <v>0</v>
      </c>
      <c r="Q47" s="141"/>
    </row>
    <row r="48" spans="1:17" ht="33.75" x14ac:dyDescent="0.2">
      <c r="A48" s="36">
        <v>31</v>
      </c>
      <c r="B48" s="139"/>
      <c r="C48" s="45" t="s">
        <v>126</v>
      </c>
      <c r="D48" s="23" t="s">
        <v>68</v>
      </c>
      <c r="E48" s="55">
        <v>100</v>
      </c>
      <c r="F48" s="48"/>
      <c r="G48" s="46"/>
      <c r="H48" s="46">
        <f t="shared" si="4"/>
        <v>0</v>
      </c>
      <c r="I48" s="46"/>
      <c r="J48" s="46"/>
      <c r="K48" s="47">
        <f t="shared" si="5"/>
        <v>0</v>
      </c>
      <c r="L48" s="48">
        <f t="shared" si="0"/>
        <v>0</v>
      </c>
      <c r="M48" s="46">
        <f t="shared" si="1"/>
        <v>0</v>
      </c>
      <c r="N48" s="46">
        <f t="shared" si="2"/>
        <v>0</v>
      </c>
      <c r="O48" s="46">
        <f t="shared" si="3"/>
        <v>0</v>
      </c>
      <c r="P48" s="140">
        <f t="shared" si="6"/>
        <v>0</v>
      </c>
      <c r="Q48" s="141"/>
    </row>
    <row r="49" spans="1:17" x14ac:dyDescent="0.2">
      <c r="A49" s="36"/>
      <c r="B49" s="139"/>
      <c r="C49" s="45" t="s">
        <v>128</v>
      </c>
      <c r="D49" s="23"/>
      <c r="E49" s="55"/>
      <c r="F49" s="48"/>
      <c r="G49" s="46"/>
      <c r="H49" s="46">
        <f t="shared" si="4"/>
        <v>0</v>
      </c>
      <c r="I49" s="46"/>
      <c r="J49" s="46"/>
      <c r="K49" s="47">
        <f t="shared" si="5"/>
        <v>0</v>
      </c>
      <c r="L49" s="48">
        <f t="shared" si="0"/>
        <v>0</v>
      </c>
      <c r="M49" s="46">
        <f t="shared" si="1"/>
        <v>0</v>
      </c>
      <c r="N49" s="46">
        <f t="shared" si="2"/>
        <v>0</v>
      </c>
      <c r="O49" s="46">
        <f t="shared" si="3"/>
        <v>0</v>
      </c>
      <c r="P49" s="140">
        <f t="shared" si="6"/>
        <v>0</v>
      </c>
      <c r="Q49" s="141"/>
    </row>
    <row r="50" spans="1:17" ht="24.75" customHeight="1" x14ac:dyDescent="0.2">
      <c r="A50" s="36">
        <v>33</v>
      </c>
      <c r="B50" s="139" t="s">
        <v>124</v>
      </c>
      <c r="C50" s="45" t="s">
        <v>129</v>
      </c>
      <c r="D50" s="23" t="s">
        <v>130</v>
      </c>
      <c r="E50" s="55">
        <v>2</v>
      </c>
      <c r="F50" s="48"/>
      <c r="G50" s="46"/>
      <c r="H50" s="46">
        <f t="shared" si="4"/>
        <v>0</v>
      </c>
      <c r="I50" s="46"/>
      <c r="J50" s="46"/>
      <c r="K50" s="47">
        <f t="shared" si="5"/>
        <v>0</v>
      </c>
      <c r="L50" s="48">
        <f t="shared" si="0"/>
        <v>0</v>
      </c>
      <c r="M50" s="46">
        <f t="shared" si="1"/>
        <v>0</v>
      </c>
      <c r="N50" s="46">
        <f t="shared" si="2"/>
        <v>0</v>
      </c>
      <c r="O50" s="46">
        <f t="shared" si="3"/>
        <v>0</v>
      </c>
      <c r="P50" s="140">
        <f t="shared" si="6"/>
        <v>0</v>
      </c>
      <c r="Q50" s="141"/>
    </row>
    <row r="51" spans="1:17" ht="22.5" x14ac:dyDescent="0.2">
      <c r="A51" s="36">
        <v>34</v>
      </c>
      <c r="B51" s="139"/>
      <c r="C51" s="45" t="s">
        <v>127</v>
      </c>
      <c r="D51" s="23" t="s">
        <v>68</v>
      </c>
      <c r="E51" s="55">
        <v>39</v>
      </c>
      <c r="F51" s="48"/>
      <c r="G51" s="46"/>
      <c r="H51" s="46">
        <f t="shared" si="4"/>
        <v>0</v>
      </c>
      <c r="I51" s="46"/>
      <c r="J51" s="46"/>
      <c r="K51" s="47">
        <f t="shared" si="5"/>
        <v>0</v>
      </c>
      <c r="L51" s="48">
        <f t="shared" si="0"/>
        <v>0</v>
      </c>
      <c r="M51" s="46">
        <f t="shared" si="1"/>
        <v>0</v>
      </c>
      <c r="N51" s="46">
        <f t="shared" si="2"/>
        <v>0</v>
      </c>
      <c r="O51" s="46">
        <f t="shared" si="3"/>
        <v>0</v>
      </c>
      <c r="P51" s="140">
        <f t="shared" si="6"/>
        <v>0</v>
      </c>
      <c r="Q51" s="141"/>
    </row>
    <row r="52" spans="1:17" ht="12" customHeight="1" thickBot="1" x14ac:dyDescent="0.25">
      <c r="A52" s="247" t="s">
        <v>575</v>
      </c>
      <c r="B52" s="248"/>
      <c r="C52" s="248"/>
      <c r="D52" s="248"/>
      <c r="E52" s="248"/>
      <c r="F52" s="248"/>
      <c r="G52" s="248"/>
      <c r="H52" s="248"/>
      <c r="I52" s="248"/>
      <c r="J52" s="248"/>
      <c r="K52" s="249"/>
      <c r="L52" s="142">
        <f>SUM(L14:L51)</f>
        <v>0</v>
      </c>
      <c r="M52" s="143">
        <f>SUM(M14:M51)</f>
        <v>0</v>
      </c>
      <c r="N52" s="143">
        <f>SUM(N14:N51)</f>
        <v>0</v>
      </c>
      <c r="O52" s="143">
        <f>SUM(O14:O51)</f>
        <v>0</v>
      </c>
      <c r="P52" s="144">
        <f>SUM(P14:P51)</f>
        <v>0</v>
      </c>
    </row>
    <row r="53" spans="1:17" x14ac:dyDescent="0.2">
      <c r="A53" s="15"/>
      <c r="B53" s="15"/>
      <c r="C53" s="15"/>
      <c r="D53" s="15"/>
      <c r="E53" s="15"/>
      <c r="F53" s="15"/>
      <c r="G53" s="15"/>
      <c r="H53" s="15"/>
      <c r="I53" s="15"/>
      <c r="J53" s="15"/>
      <c r="K53" s="15"/>
      <c r="L53" s="15"/>
      <c r="M53" s="15"/>
      <c r="N53" s="15"/>
      <c r="O53" s="15"/>
      <c r="P53" s="15"/>
    </row>
    <row r="54" spans="1:17" x14ac:dyDescent="0.2">
      <c r="A54" s="15"/>
      <c r="B54" s="15"/>
      <c r="C54" s="15"/>
      <c r="D54" s="15"/>
      <c r="E54" s="15"/>
      <c r="F54" s="15"/>
      <c r="G54" s="15"/>
      <c r="H54" s="15"/>
      <c r="I54" s="15"/>
      <c r="J54" s="15"/>
      <c r="K54" s="15"/>
      <c r="L54" s="15"/>
      <c r="M54" s="15"/>
      <c r="N54" s="15"/>
      <c r="O54" s="15"/>
      <c r="P54" s="15"/>
    </row>
    <row r="55" spans="1:17" x14ac:dyDescent="0.2">
      <c r="A55" s="1" t="s">
        <v>14</v>
      </c>
      <c r="B55" s="15"/>
      <c r="C55" s="250">
        <f>'3a'!C54:H54</f>
        <v>0</v>
      </c>
      <c r="D55" s="250"/>
      <c r="E55" s="250"/>
      <c r="F55" s="250"/>
      <c r="G55" s="250"/>
      <c r="H55" s="250"/>
      <c r="I55" s="15"/>
      <c r="J55" s="15"/>
      <c r="K55" s="15"/>
      <c r="L55" s="15"/>
      <c r="M55" s="15"/>
      <c r="N55" s="15"/>
      <c r="O55" s="15"/>
      <c r="P55" s="15"/>
    </row>
    <row r="56" spans="1:17" x14ac:dyDescent="0.2">
      <c r="A56" s="15"/>
      <c r="B56" s="15"/>
      <c r="C56" s="168" t="s">
        <v>15</v>
      </c>
      <c r="D56" s="168"/>
      <c r="E56" s="168"/>
      <c r="F56" s="168"/>
      <c r="G56" s="168"/>
      <c r="H56" s="168"/>
      <c r="I56" s="15"/>
      <c r="J56" s="15"/>
      <c r="K56" s="15"/>
      <c r="L56" s="15"/>
      <c r="M56" s="15"/>
      <c r="N56" s="15"/>
      <c r="O56" s="15"/>
      <c r="P56" s="15"/>
    </row>
    <row r="57" spans="1:17" x14ac:dyDescent="0.2">
      <c r="A57" s="15"/>
      <c r="B57" s="15"/>
      <c r="C57" s="15"/>
      <c r="D57" s="15"/>
      <c r="E57" s="15"/>
      <c r="F57" s="15"/>
      <c r="G57" s="15"/>
      <c r="H57" s="15"/>
      <c r="I57" s="15"/>
      <c r="J57" s="15"/>
      <c r="K57" s="15"/>
      <c r="L57" s="15"/>
      <c r="M57" s="15"/>
      <c r="N57" s="15"/>
      <c r="O57" s="15"/>
      <c r="P57" s="15"/>
    </row>
    <row r="58" spans="1:17" x14ac:dyDescent="0.2">
      <c r="A58" s="224" t="str">
        <f>'[1]Kops n'!A57:D57</f>
        <v>Tāme sastādīta 20__. gada __. _________</v>
      </c>
      <c r="B58" s="225"/>
      <c r="C58" s="225"/>
      <c r="D58" s="225"/>
      <c r="E58" s="15"/>
      <c r="F58" s="15"/>
      <c r="G58" s="15"/>
      <c r="H58" s="15"/>
      <c r="I58" s="15"/>
      <c r="J58" s="15"/>
      <c r="K58" s="15"/>
      <c r="L58" s="15"/>
      <c r="M58" s="15"/>
      <c r="N58" s="15"/>
      <c r="O58" s="15"/>
      <c r="P58" s="15"/>
    </row>
    <row r="59" spans="1:17" x14ac:dyDescent="0.2">
      <c r="A59" s="15"/>
      <c r="B59" s="15"/>
      <c r="C59" s="15"/>
      <c r="D59" s="15"/>
      <c r="E59" s="15"/>
      <c r="F59" s="15"/>
      <c r="G59" s="15"/>
      <c r="H59" s="15"/>
      <c r="I59" s="15"/>
      <c r="J59" s="15"/>
      <c r="K59" s="15"/>
      <c r="L59" s="15"/>
      <c r="M59" s="15"/>
      <c r="N59" s="15"/>
      <c r="O59" s="15"/>
      <c r="P59" s="15"/>
    </row>
    <row r="60" spans="1:17" x14ac:dyDescent="0.2">
      <c r="A60" s="1" t="s">
        <v>38</v>
      </c>
      <c r="B60" s="15"/>
      <c r="C60" s="250">
        <f>'3a'!C59:H59</f>
        <v>0</v>
      </c>
      <c r="D60" s="250"/>
      <c r="E60" s="250"/>
      <c r="F60" s="250"/>
      <c r="G60" s="250"/>
      <c r="H60" s="250"/>
      <c r="I60" s="15"/>
      <c r="J60" s="15"/>
      <c r="K60" s="15"/>
      <c r="L60" s="15"/>
      <c r="M60" s="15"/>
      <c r="N60" s="15"/>
      <c r="O60" s="15"/>
      <c r="P60" s="15"/>
    </row>
    <row r="61" spans="1:17" x14ac:dyDescent="0.2">
      <c r="A61" s="15"/>
      <c r="B61" s="15"/>
      <c r="C61" s="168" t="s">
        <v>15</v>
      </c>
      <c r="D61" s="168"/>
      <c r="E61" s="168"/>
      <c r="F61" s="168"/>
      <c r="G61" s="168"/>
      <c r="H61" s="168"/>
      <c r="I61" s="15"/>
      <c r="J61" s="15"/>
      <c r="K61" s="15"/>
      <c r="L61" s="15"/>
      <c r="M61" s="15"/>
      <c r="N61" s="15"/>
      <c r="O61" s="15"/>
      <c r="P61" s="15"/>
    </row>
    <row r="62" spans="1:17" x14ac:dyDescent="0.2">
      <c r="A62" s="15"/>
      <c r="B62" s="15"/>
      <c r="C62" s="15"/>
      <c r="D62" s="15"/>
      <c r="E62" s="15"/>
      <c r="F62" s="15"/>
      <c r="G62" s="15"/>
      <c r="H62" s="15"/>
      <c r="I62" s="15"/>
      <c r="J62" s="15"/>
      <c r="K62" s="15"/>
      <c r="L62" s="15"/>
      <c r="M62" s="15"/>
      <c r="N62" s="15"/>
      <c r="O62" s="15"/>
      <c r="P62" s="15"/>
    </row>
    <row r="63" spans="1:17" x14ac:dyDescent="0.2">
      <c r="A63" s="133" t="s">
        <v>621</v>
      </c>
      <c r="B63" s="49"/>
      <c r="C63" s="134">
        <f>'3a'!C62</f>
        <v>0</v>
      </c>
      <c r="D63" s="49"/>
      <c r="E63" s="15"/>
      <c r="F63" s="15"/>
      <c r="G63" s="15"/>
      <c r="H63" s="15"/>
      <c r="I63" s="15"/>
      <c r="J63" s="15"/>
      <c r="K63" s="15"/>
      <c r="L63" s="15"/>
      <c r="M63" s="15"/>
      <c r="N63" s="15"/>
      <c r="O63" s="15"/>
      <c r="P63" s="15"/>
    </row>
    <row r="64" spans="1:17" x14ac:dyDescent="0.2">
      <c r="A64" s="15"/>
      <c r="B64" s="15"/>
      <c r="C64" s="15"/>
      <c r="D64" s="15"/>
      <c r="E64" s="15"/>
      <c r="F64" s="15"/>
      <c r="G64" s="15"/>
      <c r="H64" s="15"/>
      <c r="I64" s="15"/>
      <c r="J64" s="15"/>
      <c r="K64" s="15"/>
      <c r="L64" s="15"/>
      <c r="M64" s="15"/>
      <c r="N64" s="15"/>
      <c r="O64" s="15"/>
      <c r="P64" s="15"/>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61:H61"/>
    <mergeCell ref="L12:P12"/>
    <mergeCell ref="A52:K52"/>
    <mergeCell ref="C55:H55"/>
    <mergeCell ref="C56:H56"/>
    <mergeCell ref="A58:D58"/>
    <mergeCell ref="C60:H60"/>
  </mergeCells>
  <conditionalFormatting sqref="N9:O9">
    <cfRule type="cellIs" dxfId="235" priority="24" operator="equal">
      <formula>0</formula>
    </cfRule>
  </conditionalFormatting>
  <conditionalFormatting sqref="A9:F9">
    <cfRule type="containsText" dxfId="234" priority="23"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233" priority="22" operator="equal">
      <formula>0</formula>
    </cfRule>
  </conditionalFormatting>
  <conditionalFormatting sqref="C60:H60">
    <cfRule type="cellIs" dxfId="232" priority="19" operator="equal">
      <formula>0</formula>
    </cfRule>
  </conditionalFormatting>
  <conditionalFormatting sqref="C55:H55">
    <cfRule type="cellIs" dxfId="231" priority="18" operator="equal">
      <formula>0</formula>
    </cfRule>
  </conditionalFormatting>
  <conditionalFormatting sqref="L52:P52">
    <cfRule type="cellIs" dxfId="230" priority="17" operator="equal">
      <formula>0</formula>
    </cfRule>
  </conditionalFormatting>
  <conditionalFormatting sqref="C4:I4">
    <cfRule type="cellIs" dxfId="229" priority="16" operator="equal">
      <formula>0</formula>
    </cfRule>
  </conditionalFormatting>
  <conditionalFormatting sqref="D5:L8">
    <cfRule type="cellIs" dxfId="228" priority="14" operator="equal">
      <formula>0</formula>
    </cfRule>
  </conditionalFormatting>
  <conditionalFormatting sqref="D1">
    <cfRule type="cellIs" dxfId="227" priority="13" operator="equal">
      <formula>0</formula>
    </cfRule>
  </conditionalFormatting>
  <conditionalFormatting sqref="A52:K52">
    <cfRule type="containsText" dxfId="226" priority="12" operator="containsText" text="Tiešās izmaksas kopā, t. sk. darba devēja sociālais nodoklis __.__% ">
      <formula>NOT(ISERROR(SEARCH("Tiešās izmaksas kopā, t. sk. darba devēja sociālais nodoklis __.__% ",A52)))</formula>
    </cfRule>
  </conditionalFormatting>
  <conditionalFormatting sqref="Q14:Q51">
    <cfRule type="cellIs" dxfId="225" priority="1" operator="equal">
      <formula>0</formula>
    </cfRule>
  </conditionalFormatting>
  <conditionalFormatting sqref="A14:B51 I14:J51 D14:G51">
    <cfRule type="cellIs" dxfId="224" priority="4" operator="equal">
      <formula>0</formula>
    </cfRule>
  </conditionalFormatting>
  <conditionalFormatting sqref="K14:P51 H14:H51">
    <cfRule type="cellIs" dxfId="223" priority="3" operator="equal">
      <formula>0</formula>
    </cfRule>
  </conditionalFormatting>
  <conditionalFormatting sqref="C14:C51">
    <cfRule type="cellIs" dxfId="222" priority="2" operator="equal">
      <formula>0</formula>
    </cfRule>
  </conditionalFormatting>
  <dataValidations count="1">
    <dataValidation type="list" allowBlank="1" showInputMessage="1" showErrorMessage="1" sqref="Q14:Q51" xr:uid="{00000000-0002-0000-0700-000000000000}">
      <formula1>$Q$10:$Q$12</formula1>
    </dataValidation>
  </dataValidations>
  <pageMargins left="0.7" right="0.7" top="0.75" bottom="0.75" header="0.3" footer="0.3"/>
  <pageSetup paperSize="9" scale="85"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21" operator="containsText" id="{FFDA7EBA-77E3-429E-9880-6293D202E8CF}">
            <xm:f>NOT(ISERROR(SEARCH("Tāme sastādīta ____. gada ___. ______________",A58)))</xm:f>
            <xm:f>"Tāme sastādīta ____. gada ___. ______________"</xm:f>
            <x14:dxf>
              <font>
                <color auto="1"/>
              </font>
              <fill>
                <patternFill>
                  <bgColor rgb="FFC6EFCE"/>
                </patternFill>
              </fill>
            </x14:dxf>
          </x14:cfRule>
          <xm:sqref>A58</xm:sqref>
        </x14:conditionalFormatting>
        <x14:conditionalFormatting xmlns:xm="http://schemas.microsoft.com/office/excel/2006/main">
          <x14:cfRule type="containsText" priority="20" operator="containsText" id="{018E0BAF-63C5-4C08-94F8-89588734CEBD}">
            <xm:f>NOT(ISERROR(SEARCH("Sertifikāta Nr. _________________________________",A63)))</xm:f>
            <xm:f>"Sertifikāta Nr. _________________________________"</xm:f>
            <x14:dxf>
              <font>
                <color auto="1"/>
              </font>
              <fill>
                <patternFill>
                  <bgColor rgb="FFC6EFCE"/>
                </patternFill>
              </fill>
            </x14:dxf>
          </x14:cfRule>
          <xm:sqref>A63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63"/>
  <sheetViews>
    <sheetView view="pageBreakPreview" topLeftCell="A9" zoomScale="60" zoomScaleNormal="100" workbookViewId="0">
      <selection activeCell="A9" sqref="A9:F9"/>
    </sheetView>
  </sheetViews>
  <sheetFormatPr defaultRowHeight="11.25" x14ac:dyDescent="0.2"/>
  <cols>
    <col min="1" max="1" width="4.5703125" style="1" customWidth="1"/>
    <col min="2" max="2" width="11.28515625" style="1" customWidth="1"/>
    <col min="3" max="3" width="40.710937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1"/>
      <c r="B1" s="21"/>
      <c r="C1" s="25" t="s">
        <v>39</v>
      </c>
      <c r="D1" s="128" t="str">
        <f>'Kops a'!A18</f>
        <v>3a</v>
      </c>
      <c r="E1" s="21"/>
      <c r="F1" s="21"/>
      <c r="G1" s="21"/>
      <c r="H1" s="21"/>
      <c r="I1" s="21"/>
      <c r="J1" s="21"/>
      <c r="N1" s="24"/>
      <c r="O1" s="25"/>
      <c r="P1" s="26"/>
    </row>
    <row r="2" spans="1:16" x14ac:dyDescent="0.2">
      <c r="A2" s="27"/>
      <c r="B2" s="27"/>
      <c r="C2" s="255" t="s">
        <v>564</v>
      </c>
      <c r="D2" s="255"/>
      <c r="E2" s="255"/>
      <c r="F2" s="255"/>
      <c r="G2" s="255"/>
      <c r="H2" s="255"/>
      <c r="I2" s="255"/>
      <c r="J2" s="27"/>
    </row>
    <row r="3" spans="1:16" x14ac:dyDescent="0.2">
      <c r="A3" s="28"/>
      <c r="B3" s="28"/>
      <c r="C3" s="212" t="s">
        <v>18</v>
      </c>
      <c r="D3" s="212"/>
      <c r="E3" s="212"/>
      <c r="F3" s="212"/>
      <c r="G3" s="212"/>
      <c r="H3" s="212"/>
      <c r="I3" s="212"/>
      <c r="J3" s="28"/>
    </row>
    <row r="4" spans="1:16" x14ac:dyDescent="0.2">
      <c r="A4" s="28"/>
      <c r="B4" s="28"/>
      <c r="C4" s="233" t="s">
        <v>53</v>
      </c>
      <c r="D4" s="233"/>
      <c r="E4" s="233"/>
      <c r="F4" s="233"/>
      <c r="G4" s="233"/>
      <c r="H4" s="233"/>
      <c r="I4" s="233"/>
      <c r="J4" s="28"/>
    </row>
    <row r="5" spans="1:16" ht="15" customHeight="1" x14ac:dyDescent="0.2">
      <c r="A5" s="21"/>
      <c r="B5" s="21"/>
      <c r="C5" s="25" t="s">
        <v>5</v>
      </c>
      <c r="D5" s="246" t="str">
        <f>'Kopt a'!B13</f>
        <v>Daudzdzīvokļu dzīvojamā māja</v>
      </c>
      <c r="E5" s="246"/>
      <c r="F5" s="246"/>
      <c r="G5" s="246"/>
      <c r="H5" s="246"/>
      <c r="I5" s="246"/>
      <c r="J5" s="246"/>
      <c r="K5" s="246"/>
      <c r="L5" s="246"/>
      <c r="M5" s="15"/>
      <c r="N5" s="15"/>
      <c r="O5" s="15"/>
      <c r="P5" s="15"/>
    </row>
    <row r="6" spans="1:16" x14ac:dyDescent="0.2">
      <c r="A6" s="21"/>
      <c r="B6" s="21"/>
      <c r="C6" s="25" t="s">
        <v>6</v>
      </c>
      <c r="D6" s="246" t="str">
        <f>'Kopt a'!B14</f>
        <v>Daudzdzīvokļu dzīvojamās mājas vienkāršotās atjaunošanas apliecinājuma karte</v>
      </c>
      <c r="E6" s="246"/>
      <c r="F6" s="246"/>
      <c r="G6" s="246"/>
      <c r="H6" s="246"/>
      <c r="I6" s="246"/>
      <c r="J6" s="246"/>
      <c r="K6" s="246"/>
      <c r="L6" s="246"/>
      <c r="M6" s="15"/>
      <c r="N6" s="15"/>
      <c r="O6" s="15"/>
      <c r="P6" s="15"/>
    </row>
    <row r="7" spans="1:16" x14ac:dyDescent="0.2">
      <c r="A7" s="21"/>
      <c r="B7" s="21"/>
      <c r="C7" s="25" t="s">
        <v>7</v>
      </c>
      <c r="D7" s="246" t="str">
        <f>'Kopt a'!B15</f>
        <v>Enkmaņa iela 1, Valmiera</v>
      </c>
      <c r="E7" s="246"/>
      <c r="F7" s="246"/>
      <c r="G7" s="246"/>
      <c r="H7" s="246"/>
      <c r="I7" s="246"/>
      <c r="J7" s="246"/>
      <c r="K7" s="246"/>
      <c r="L7" s="246"/>
      <c r="M7" s="15"/>
      <c r="N7" s="15"/>
      <c r="O7" s="15"/>
      <c r="P7" s="15"/>
    </row>
    <row r="8" spans="1:16" x14ac:dyDescent="0.2">
      <c r="A8" s="21"/>
      <c r="B8" s="21"/>
      <c r="C8" s="116" t="s">
        <v>21</v>
      </c>
      <c r="D8" s="246">
        <f>'Kopt a'!B16</f>
        <v>0</v>
      </c>
      <c r="E8" s="246"/>
      <c r="F8" s="246"/>
      <c r="G8" s="246"/>
      <c r="H8" s="246"/>
      <c r="I8" s="246"/>
      <c r="J8" s="246"/>
      <c r="K8" s="246"/>
      <c r="L8" s="246"/>
      <c r="M8" s="15"/>
      <c r="N8" s="15"/>
      <c r="O8" s="15"/>
      <c r="P8" s="15"/>
    </row>
    <row r="9" spans="1:16" ht="11.25" customHeight="1" x14ac:dyDescent="0.2">
      <c r="A9" s="234" t="s">
        <v>629</v>
      </c>
      <c r="B9" s="234"/>
      <c r="C9" s="234"/>
      <c r="D9" s="234"/>
      <c r="E9" s="234"/>
      <c r="F9" s="234"/>
      <c r="G9" s="29"/>
      <c r="H9" s="29"/>
      <c r="I9" s="29"/>
      <c r="J9" s="238" t="s">
        <v>40</v>
      </c>
      <c r="K9" s="238"/>
      <c r="L9" s="238"/>
      <c r="M9" s="238"/>
      <c r="N9" s="245">
        <f>P51</f>
        <v>0</v>
      </c>
      <c r="O9" s="245"/>
      <c r="P9" s="29"/>
    </row>
    <row r="10" spans="1:16" ht="15" customHeight="1" x14ac:dyDescent="0.2">
      <c r="A10" s="30"/>
      <c r="B10" s="31"/>
      <c r="C10" s="116"/>
      <c r="D10" s="21"/>
      <c r="E10" s="21"/>
      <c r="F10" s="21"/>
      <c r="G10" s="21"/>
      <c r="H10" s="21"/>
      <c r="I10" s="21"/>
      <c r="J10" s="21"/>
      <c r="K10" s="21"/>
      <c r="L10" s="129"/>
      <c r="M10" s="129"/>
      <c r="N10" s="129"/>
      <c r="O10" s="129"/>
      <c r="P10" s="25" t="str">
        <f>'[1]Kopt a+n'!A36</f>
        <v>Tāme sastādīta 20__. gada __. _________</v>
      </c>
    </row>
    <row r="11" spans="1:16" ht="12" thickBot="1" x14ac:dyDescent="0.25">
      <c r="A11" s="30"/>
      <c r="B11" s="31"/>
      <c r="C11" s="116"/>
      <c r="D11" s="21"/>
      <c r="E11" s="21"/>
      <c r="F11" s="21"/>
      <c r="G11" s="21"/>
      <c r="H11" s="21"/>
      <c r="I11" s="21"/>
      <c r="J11" s="21"/>
      <c r="K11" s="21"/>
      <c r="L11" s="32"/>
      <c r="M11" s="32"/>
      <c r="N11" s="33"/>
      <c r="O11" s="24"/>
      <c r="P11" s="21"/>
    </row>
    <row r="12" spans="1:16" x14ac:dyDescent="0.2">
      <c r="A12" s="190" t="s">
        <v>24</v>
      </c>
      <c r="B12" s="240" t="s">
        <v>41</v>
      </c>
      <c r="C12" s="236" t="s">
        <v>42</v>
      </c>
      <c r="D12" s="243" t="s">
        <v>43</v>
      </c>
      <c r="E12" s="227" t="s">
        <v>44</v>
      </c>
      <c r="F12" s="235" t="s">
        <v>45</v>
      </c>
      <c r="G12" s="236"/>
      <c r="H12" s="236"/>
      <c r="I12" s="236"/>
      <c r="J12" s="236"/>
      <c r="K12" s="237"/>
      <c r="L12" s="235" t="s">
        <v>46</v>
      </c>
      <c r="M12" s="236"/>
      <c r="N12" s="236"/>
      <c r="O12" s="236"/>
      <c r="P12" s="237"/>
    </row>
    <row r="13" spans="1:16" ht="126.75" customHeight="1" thickBot="1" x14ac:dyDescent="0.25">
      <c r="A13" s="191"/>
      <c r="B13" s="251"/>
      <c r="C13" s="252"/>
      <c r="D13" s="253"/>
      <c r="E13" s="254"/>
      <c r="F13" s="117" t="s">
        <v>47</v>
      </c>
      <c r="G13" s="130" t="s">
        <v>48</v>
      </c>
      <c r="H13" s="130" t="s">
        <v>49</v>
      </c>
      <c r="I13" s="130" t="s">
        <v>50</v>
      </c>
      <c r="J13" s="130" t="s">
        <v>51</v>
      </c>
      <c r="K13" s="131" t="s">
        <v>52</v>
      </c>
      <c r="L13" s="117" t="s">
        <v>47</v>
      </c>
      <c r="M13" s="130" t="s">
        <v>49</v>
      </c>
      <c r="N13" s="130" t="s">
        <v>50</v>
      </c>
      <c r="O13" s="130" t="s">
        <v>51</v>
      </c>
      <c r="P13" s="58" t="s">
        <v>52</v>
      </c>
    </row>
    <row r="14" spans="1:16" ht="22.5" x14ac:dyDescent="0.2">
      <c r="A14" s="36"/>
      <c r="B14" s="37"/>
      <c r="C14" s="91" t="s">
        <v>85</v>
      </c>
      <c r="D14" s="23"/>
      <c r="E14" s="64"/>
      <c r="F14" s="65"/>
      <c r="G14" s="62"/>
      <c r="H14" s="46">
        <f>ROUND(F14*G14,2)</f>
        <v>0</v>
      </c>
      <c r="I14" s="62"/>
      <c r="J14" s="62"/>
      <c r="K14" s="47">
        <f>SUM(H14:J14)</f>
        <v>0</v>
      </c>
      <c r="L14" s="48">
        <f t="shared" ref="L14:L50" si="0">ROUND(E14*F14,2)</f>
        <v>0</v>
      </c>
      <c r="M14" s="46">
        <f t="shared" ref="M14:M50" si="1">ROUND(H14*E14,2)</f>
        <v>0</v>
      </c>
      <c r="N14" s="46">
        <f t="shared" ref="N14:N50" si="2">ROUND(I14*E14,2)</f>
        <v>0</v>
      </c>
      <c r="O14" s="46">
        <f t="shared" ref="O14:O50" si="3">ROUND(J14*E14,2)</f>
        <v>0</v>
      </c>
      <c r="P14" s="47">
        <f>SUM(M14:O14)</f>
        <v>0</v>
      </c>
    </row>
    <row r="15" spans="1:16" ht="12.75" customHeight="1" x14ac:dyDescent="0.2">
      <c r="A15" s="36">
        <v>1</v>
      </c>
      <c r="B15" s="93" t="s">
        <v>86</v>
      </c>
      <c r="C15" s="45" t="s">
        <v>87</v>
      </c>
      <c r="D15" s="23" t="s">
        <v>58</v>
      </c>
      <c r="E15" s="64">
        <v>77</v>
      </c>
      <c r="F15" s="65"/>
      <c r="G15" s="62"/>
      <c r="H15" s="46">
        <f t="shared" ref="H15:H50" si="4">ROUND(F15*G15,2)</f>
        <v>0</v>
      </c>
      <c r="I15" s="62"/>
      <c r="J15" s="62"/>
      <c r="K15" s="47">
        <f t="shared" ref="K15:K50" si="5">SUM(H15:J15)</f>
        <v>0</v>
      </c>
      <c r="L15" s="48">
        <f t="shared" si="0"/>
        <v>0</v>
      </c>
      <c r="M15" s="46">
        <f t="shared" si="1"/>
        <v>0</v>
      </c>
      <c r="N15" s="46">
        <f t="shared" si="2"/>
        <v>0</v>
      </c>
      <c r="O15" s="46">
        <f t="shared" si="3"/>
        <v>0</v>
      </c>
      <c r="P15" s="47">
        <f t="shared" ref="P15:P50" si="6">SUM(M15:O15)</f>
        <v>0</v>
      </c>
    </row>
    <row r="16" spans="1:16" x14ac:dyDescent="0.2">
      <c r="A16" s="36">
        <v>2</v>
      </c>
      <c r="B16" s="37" t="s">
        <v>86</v>
      </c>
      <c r="C16" s="45" t="s">
        <v>88</v>
      </c>
      <c r="D16" s="23" t="s">
        <v>68</v>
      </c>
      <c r="E16" s="64">
        <v>23</v>
      </c>
      <c r="F16" s="65"/>
      <c r="G16" s="62"/>
      <c r="H16" s="46">
        <f t="shared" si="4"/>
        <v>0</v>
      </c>
      <c r="I16" s="62"/>
      <c r="J16" s="62"/>
      <c r="K16" s="47">
        <f t="shared" si="5"/>
        <v>0</v>
      </c>
      <c r="L16" s="48">
        <f t="shared" si="0"/>
        <v>0</v>
      </c>
      <c r="M16" s="46">
        <f t="shared" si="1"/>
        <v>0</v>
      </c>
      <c r="N16" s="46">
        <f t="shared" si="2"/>
        <v>0</v>
      </c>
      <c r="O16" s="46">
        <f t="shared" si="3"/>
        <v>0</v>
      </c>
      <c r="P16" s="47">
        <f t="shared" si="6"/>
        <v>0</v>
      </c>
    </row>
    <row r="17" spans="1:16" ht="22.5" x14ac:dyDescent="0.2">
      <c r="A17" s="36">
        <v>3</v>
      </c>
      <c r="B17" s="37" t="s">
        <v>89</v>
      </c>
      <c r="C17" s="45" t="s">
        <v>90</v>
      </c>
      <c r="D17" s="23" t="s">
        <v>58</v>
      </c>
      <c r="E17" s="64">
        <v>87</v>
      </c>
      <c r="F17" s="65"/>
      <c r="G17" s="62"/>
      <c r="H17" s="46">
        <f t="shared" si="4"/>
        <v>0</v>
      </c>
      <c r="I17" s="62"/>
      <c r="J17" s="62"/>
      <c r="K17" s="47">
        <f t="shared" si="5"/>
        <v>0</v>
      </c>
      <c r="L17" s="48">
        <f t="shared" si="0"/>
        <v>0</v>
      </c>
      <c r="M17" s="46">
        <f t="shared" si="1"/>
        <v>0</v>
      </c>
      <c r="N17" s="46">
        <f t="shared" si="2"/>
        <v>0</v>
      </c>
      <c r="O17" s="46">
        <f t="shared" si="3"/>
        <v>0</v>
      </c>
      <c r="P17" s="47">
        <f t="shared" si="6"/>
        <v>0</v>
      </c>
    </row>
    <row r="18" spans="1:16" ht="12.75" customHeight="1" x14ac:dyDescent="0.2">
      <c r="A18" s="36">
        <v>4</v>
      </c>
      <c r="B18" s="93"/>
      <c r="C18" s="45" t="s">
        <v>91</v>
      </c>
      <c r="D18" s="23" t="s">
        <v>68</v>
      </c>
      <c r="E18" s="64">
        <f>ROUND(E17*0.565,0)</f>
        <v>49</v>
      </c>
      <c r="F18" s="65"/>
      <c r="G18" s="62"/>
      <c r="H18" s="46">
        <f t="shared" si="4"/>
        <v>0</v>
      </c>
      <c r="I18" s="62"/>
      <c r="J18" s="62"/>
      <c r="K18" s="47">
        <f t="shared" si="5"/>
        <v>0</v>
      </c>
      <c r="L18" s="48">
        <f t="shared" si="0"/>
        <v>0</v>
      </c>
      <c r="M18" s="46">
        <f t="shared" si="1"/>
        <v>0</v>
      </c>
      <c r="N18" s="46">
        <f t="shared" si="2"/>
        <v>0</v>
      </c>
      <c r="O18" s="46">
        <f t="shared" si="3"/>
        <v>0</v>
      </c>
      <c r="P18" s="47">
        <f t="shared" si="6"/>
        <v>0</v>
      </c>
    </row>
    <row r="19" spans="1:16" ht="12" customHeight="1" x14ac:dyDescent="0.2">
      <c r="A19" s="36">
        <v>5</v>
      </c>
      <c r="B19" s="93" t="s">
        <v>89</v>
      </c>
      <c r="C19" s="45" t="s">
        <v>92</v>
      </c>
      <c r="D19" s="23" t="s">
        <v>68</v>
      </c>
      <c r="E19" s="64">
        <v>159</v>
      </c>
      <c r="F19" s="65"/>
      <c r="G19" s="62"/>
      <c r="H19" s="46">
        <f t="shared" si="4"/>
        <v>0</v>
      </c>
      <c r="I19" s="62"/>
      <c r="J19" s="62"/>
      <c r="K19" s="47">
        <f t="shared" si="5"/>
        <v>0</v>
      </c>
      <c r="L19" s="48">
        <f t="shared" si="0"/>
        <v>0</v>
      </c>
      <c r="M19" s="46">
        <f t="shared" si="1"/>
        <v>0</v>
      </c>
      <c r="N19" s="46">
        <f t="shared" si="2"/>
        <v>0</v>
      </c>
      <c r="O19" s="46">
        <f t="shared" si="3"/>
        <v>0</v>
      </c>
      <c r="P19" s="47">
        <f t="shared" si="6"/>
        <v>0</v>
      </c>
    </row>
    <row r="20" spans="1:16" x14ac:dyDescent="0.2">
      <c r="A20" s="36">
        <v>6</v>
      </c>
      <c r="B20" s="93"/>
      <c r="C20" s="45" t="s">
        <v>93</v>
      </c>
      <c r="D20" s="23" t="s">
        <v>94</v>
      </c>
      <c r="E20" s="64">
        <v>23</v>
      </c>
      <c r="F20" s="65"/>
      <c r="G20" s="62"/>
      <c r="H20" s="46">
        <f t="shared" si="4"/>
        <v>0</v>
      </c>
      <c r="I20" s="62"/>
      <c r="J20" s="62"/>
      <c r="K20" s="47">
        <f t="shared" si="5"/>
        <v>0</v>
      </c>
      <c r="L20" s="48">
        <f t="shared" si="0"/>
        <v>0</v>
      </c>
      <c r="M20" s="46">
        <f t="shared" si="1"/>
        <v>0</v>
      </c>
      <c r="N20" s="46">
        <f t="shared" si="2"/>
        <v>0</v>
      </c>
      <c r="O20" s="46">
        <f t="shared" si="3"/>
        <v>0</v>
      </c>
      <c r="P20" s="47">
        <f t="shared" si="6"/>
        <v>0</v>
      </c>
    </row>
    <row r="21" spans="1:16" x14ac:dyDescent="0.2">
      <c r="A21" s="36">
        <v>7</v>
      </c>
      <c r="B21" s="93"/>
      <c r="C21" s="45" t="s">
        <v>95</v>
      </c>
      <c r="D21" s="23" t="s">
        <v>96</v>
      </c>
      <c r="E21" s="64">
        <v>795</v>
      </c>
      <c r="F21" s="65"/>
      <c r="G21" s="62"/>
      <c r="H21" s="46">
        <f t="shared" si="4"/>
        <v>0</v>
      </c>
      <c r="I21" s="62"/>
      <c r="J21" s="62"/>
      <c r="K21" s="47">
        <f t="shared" si="5"/>
        <v>0</v>
      </c>
      <c r="L21" s="48">
        <f t="shared" si="0"/>
        <v>0</v>
      </c>
      <c r="M21" s="46">
        <f t="shared" si="1"/>
        <v>0</v>
      </c>
      <c r="N21" s="46">
        <f t="shared" si="2"/>
        <v>0</v>
      </c>
      <c r="O21" s="46">
        <f t="shared" si="3"/>
        <v>0</v>
      </c>
      <c r="P21" s="47">
        <f t="shared" si="6"/>
        <v>0</v>
      </c>
    </row>
    <row r="22" spans="1:16" x14ac:dyDescent="0.2">
      <c r="A22" s="36">
        <v>8</v>
      </c>
      <c r="B22" s="93" t="s">
        <v>97</v>
      </c>
      <c r="C22" s="45" t="s">
        <v>98</v>
      </c>
      <c r="D22" s="23" t="s">
        <v>68</v>
      </c>
      <c r="E22" s="64">
        <v>159</v>
      </c>
      <c r="F22" s="65"/>
      <c r="G22" s="62"/>
      <c r="H22" s="46">
        <f t="shared" si="4"/>
        <v>0</v>
      </c>
      <c r="I22" s="62"/>
      <c r="J22" s="62"/>
      <c r="K22" s="47">
        <f t="shared" si="5"/>
        <v>0</v>
      </c>
      <c r="L22" s="48">
        <f t="shared" si="0"/>
        <v>0</v>
      </c>
      <c r="M22" s="46">
        <f t="shared" si="1"/>
        <v>0</v>
      </c>
      <c r="N22" s="46">
        <f t="shared" si="2"/>
        <v>0</v>
      </c>
      <c r="O22" s="46">
        <f t="shared" si="3"/>
        <v>0</v>
      </c>
      <c r="P22" s="47">
        <f t="shared" si="6"/>
        <v>0</v>
      </c>
    </row>
    <row r="23" spans="1:16" ht="14.25" customHeight="1" x14ac:dyDescent="0.2">
      <c r="A23" s="36">
        <v>9</v>
      </c>
      <c r="B23" s="93" t="s">
        <v>99</v>
      </c>
      <c r="C23" s="45" t="s">
        <v>100</v>
      </c>
      <c r="D23" s="23" t="s">
        <v>68</v>
      </c>
      <c r="E23" s="64">
        <v>159</v>
      </c>
      <c r="F23" s="65"/>
      <c r="G23" s="62"/>
      <c r="H23" s="46">
        <f t="shared" si="4"/>
        <v>0</v>
      </c>
      <c r="I23" s="62"/>
      <c r="J23" s="62"/>
      <c r="K23" s="47">
        <f t="shared" si="5"/>
        <v>0</v>
      </c>
      <c r="L23" s="48">
        <f t="shared" si="0"/>
        <v>0</v>
      </c>
      <c r="M23" s="46">
        <f t="shared" si="1"/>
        <v>0</v>
      </c>
      <c r="N23" s="46">
        <f t="shared" si="2"/>
        <v>0</v>
      </c>
      <c r="O23" s="46">
        <f t="shared" si="3"/>
        <v>0</v>
      </c>
      <c r="P23" s="47">
        <f t="shared" si="6"/>
        <v>0</v>
      </c>
    </row>
    <row r="24" spans="1:16" x14ac:dyDescent="0.2">
      <c r="A24" s="36">
        <v>10</v>
      </c>
      <c r="B24" s="93"/>
      <c r="C24" s="45" t="s">
        <v>101</v>
      </c>
      <c r="D24" s="23" t="s">
        <v>96</v>
      </c>
      <c r="E24" s="64">
        <v>1272</v>
      </c>
      <c r="F24" s="65"/>
      <c r="G24" s="62"/>
      <c r="H24" s="46">
        <f t="shared" si="4"/>
        <v>0</v>
      </c>
      <c r="I24" s="62"/>
      <c r="J24" s="62"/>
      <c r="K24" s="47">
        <f t="shared" si="5"/>
        <v>0</v>
      </c>
      <c r="L24" s="48">
        <f t="shared" si="0"/>
        <v>0</v>
      </c>
      <c r="M24" s="46">
        <f t="shared" si="1"/>
        <v>0</v>
      </c>
      <c r="N24" s="46">
        <f t="shared" si="2"/>
        <v>0</v>
      </c>
      <c r="O24" s="46">
        <f t="shared" si="3"/>
        <v>0</v>
      </c>
      <c r="P24" s="47">
        <f t="shared" si="6"/>
        <v>0</v>
      </c>
    </row>
    <row r="25" spans="1:16" ht="22.5" x14ac:dyDescent="0.2">
      <c r="A25" s="36">
        <v>11</v>
      </c>
      <c r="B25" s="93"/>
      <c r="C25" s="45" t="s">
        <v>102</v>
      </c>
      <c r="D25" s="23" t="s">
        <v>72</v>
      </c>
      <c r="E25" s="64">
        <v>1590</v>
      </c>
      <c r="F25" s="65"/>
      <c r="G25" s="62"/>
      <c r="H25" s="46">
        <f t="shared" si="4"/>
        <v>0</v>
      </c>
      <c r="I25" s="62"/>
      <c r="J25" s="62"/>
      <c r="K25" s="47">
        <f t="shared" si="5"/>
        <v>0</v>
      </c>
      <c r="L25" s="48">
        <f t="shared" si="0"/>
        <v>0</v>
      </c>
      <c r="M25" s="46">
        <f t="shared" si="1"/>
        <v>0</v>
      </c>
      <c r="N25" s="46">
        <f t="shared" si="2"/>
        <v>0</v>
      </c>
      <c r="O25" s="46">
        <f t="shared" si="3"/>
        <v>0</v>
      </c>
      <c r="P25" s="47">
        <f t="shared" si="6"/>
        <v>0</v>
      </c>
    </row>
    <row r="26" spans="1:16" ht="22.5" x14ac:dyDescent="0.2">
      <c r="A26" s="36">
        <v>12</v>
      </c>
      <c r="B26" s="93"/>
      <c r="C26" s="45" t="s">
        <v>103</v>
      </c>
      <c r="D26" s="23" t="s">
        <v>68</v>
      </c>
      <c r="E26" s="64">
        <v>175</v>
      </c>
      <c r="F26" s="65"/>
      <c r="G26" s="62"/>
      <c r="H26" s="46">
        <f t="shared" si="4"/>
        <v>0</v>
      </c>
      <c r="I26" s="62"/>
      <c r="J26" s="62"/>
      <c r="K26" s="47">
        <f t="shared" si="5"/>
        <v>0</v>
      </c>
      <c r="L26" s="48">
        <f t="shared" si="0"/>
        <v>0</v>
      </c>
      <c r="M26" s="46">
        <f t="shared" si="1"/>
        <v>0</v>
      </c>
      <c r="N26" s="46">
        <f t="shared" si="2"/>
        <v>0</v>
      </c>
      <c r="O26" s="46">
        <f t="shared" si="3"/>
        <v>0</v>
      </c>
      <c r="P26" s="47">
        <f t="shared" si="6"/>
        <v>0</v>
      </c>
    </row>
    <row r="27" spans="1:16" x14ac:dyDescent="0.2">
      <c r="A27" s="36">
        <v>13</v>
      </c>
      <c r="B27" s="93" t="s">
        <v>99</v>
      </c>
      <c r="C27" s="45" t="s">
        <v>104</v>
      </c>
      <c r="D27" s="23" t="s">
        <v>68</v>
      </c>
      <c r="E27" s="64">
        <f>ROUNDUP(1*E23,0)</f>
        <v>159</v>
      </c>
      <c r="F27" s="65"/>
      <c r="G27" s="62"/>
      <c r="H27" s="46">
        <f t="shared" si="4"/>
        <v>0</v>
      </c>
      <c r="I27" s="62"/>
      <c r="J27" s="62"/>
      <c r="K27" s="47">
        <f t="shared" si="5"/>
        <v>0</v>
      </c>
      <c r="L27" s="48">
        <f t="shared" si="0"/>
        <v>0</v>
      </c>
      <c r="M27" s="46">
        <f t="shared" si="1"/>
        <v>0</v>
      </c>
      <c r="N27" s="46">
        <f t="shared" si="2"/>
        <v>0</v>
      </c>
      <c r="O27" s="46">
        <f t="shared" si="3"/>
        <v>0</v>
      </c>
      <c r="P27" s="47">
        <f t="shared" si="6"/>
        <v>0</v>
      </c>
    </row>
    <row r="28" spans="1:16" x14ac:dyDescent="0.2">
      <c r="A28" s="36">
        <v>14</v>
      </c>
      <c r="B28" s="93"/>
      <c r="C28" s="45" t="s">
        <v>93</v>
      </c>
      <c r="D28" s="23" t="s">
        <v>94</v>
      </c>
      <c r="E28" s="64">
        <f>ROUNDUP(E27*0.14,0)</f>
        <v>23</v>
      </c>
      <c r="F28" s="65"/>
      <c r="G28" s="62"/>
      <c r="H28" s="46">
        <f t="shared" si="4"/>
        <v>0</v>
      </c>
      <c r="I28" s="62"/>
      <c r="J28" s="62"/>
      <c r="K28" s="47">
        <f t="shared" si="5"/>
        <v>0</v>
      </c>
      <c r="L28" s="48">
        <f t="shared" si="0"/>
        <v>0</v>
      </c>
      <c r="M28" s="46">
        <f t="shared" si="1"/>
        <v>0</v>
      </c>
      <c r="N28" s="46">
        <f t="shared" si="2"/>
        <v>0</v>
      </c>
      <c r="O28" s="46">
        <f t="shared" si="3"/>
        <v>0</v>
      </c>
      <c r="P28" s="47">
        <f t="shared" si="6"/>
        <v>0</v>
      </c>
    </row>
    <row r="29" spans="1:16" x14ac:dyDescent="0.2">
      <c r="A29" s="36">
        <v>15</v>
      </c>
      <c r="B29" s="93"/>
      <c r="C29" s="45" t="s">
        <v>105</v>
      </c>
      <c r="D29" s="23" t="s">
        <v>96</v>
      </c>
      <c r="E29" s="64">
        <f>ROUNDUP(E27*4.5,0)</f>
        <v>716</v>
      </c>
      <c r="F29" s="65"/>
      <c r="G29" s="62"/>
      <c r="H29" s="46">
        <f t="shared" si="4"/>
        <v>0</v>
      </c>
      <c r="I29" s="62"/>
      <c r="J29" s="62"/>
      <c r="K29" s="47">
        <f t="shared" si="5"/>
        <v>0</v>
      </c>
      <c r="L29" s="48">
        <f t="shared" si="0"/>
        <v>0</v>
      </c>
      <c r="M29" s="46">
        <f t="shared" si="1"/>
        <v>0</v>
      </c>
      <c r="N29" s="46">
        <f t="shared" si="2"/>
        <v>0</v>
      </c>
      <c r="O29" s="46">
        <f t="shared" si="3"/>
        <v>0</v>
      </c>
      <c r="P29" s="47">
        <f t="shared" si="6"/>
        <v>0</v>
      </c>
    </row>
    <row r="30" spans="1:16" x14ac:dyDescent="0.2">
      <c r="A30" s="36">
        <v>16</v>
      </c>
      <c r="B30" s="93"/>
      <c r="C30" s="45" t="s">
        <v>106</v>
      </c>
      <c r="D30" s="23" t="s">
        <v>68</v>
      </c>
      <c r="E30" s="64">
        <f>E27</f>
        <v>159</v>
      </c>
      <c r="F30" s="65"/>
      <c r="G30" s="62"/>
      <c r="H30" s="46">
        <f t="shared" si="4"/>
        <v>0</v>
      </c>
      <c r="I30" s="62"/>
      <c r="J30" s="62"/>
      <c r="K30" s="47">
        <f t="shared" si="5"/>
        <v>0</v>
      </c>
      <c r="L30" s="48">
        <f t="shared" si="0"/>
        <v>0</v>
      </c>
      <c r="M30" s="46">
        <f t="shared" si="1"/>
        <v>0</v>
      </c>
      <c r="N30" s="46">
        <f t="shared" si="2"/>
        <v>0</v>
      </c>
      <c r="O30" s="46">
        <f t="shared" si="3"/>
        <v>0</v>
      </c>
      <c r="P30" s="47">
        <f t="shared" si="6"/>
        <v>0</v>
      </c>
    </row>
    <row r="31" spans="1:16" x14ac:dyDescent="0.2">
      <c r="A31" s="36">
        <v>17</v>
      </c>
      <c r="B31" s="93"/>
      <c r="C31" s="45" t="s">
        <v>107</v>
      </c>
      <c r="D31" s="23" t="s">
        <v>58</v>
      </c>
      <c r="E31" s="64">
        <f>12*0.5</f>
        <v>6</v>
      </c>
      <c r="F31" s="65"/>
      <c r="G31" s="62"/>
      <c r="H31" s="46">
        <f t="shared" si="4"/>
        <v>0</v>
      </c>
      <c r="I31" s="62"/>
      <c r="J31" s="62"/>
      <c r="K31" s="47">
        <f t="shared" si="5"/>
        <v>0</v>
      </c>
      <c r="L31" s="48">
        <f t="shared" si="0"/>
        <v>0</v>
      </c>
      <c r="M31" s="46">
        <f t="shared" si="1"/>
        <v>0</v>
      </c>
      <c r="N31" s="46">
        <f t="shared" si="2"/>
        <v>0</v>
      </c>
      <c r="O31" s="46">
        <f t="shared" si="3"/>
        <v>0</v>
      </c>
      <c r="P31" s="47">
        <f t="shared" si="6"/>
        <v>0</v>
      </c>
    </row>
    <row r="32" spans="1:16" x14ac:dyDescent="0.2">
      <c r="A32" s="36">
        <v>18</v>
      </c>
      <c r="B32" s="93" t="s">
        <v>99</v>
      </c>
      <c r="C32" s="45" t="s">
        <v>108</v>
      </c>
      <c r="D32" s="23" t="s">
        <v>68</v>
      </c>
      <c r="E32" s="64">
        <f>ROUNDUP(E16*0.5,0)</f>
        <v>12</v>
      </c>
      <c r="F32" s="65"/>
      <c r="G32" s="62"/>
      <c r="H32" s="46">
        <f t="shared" si="4"/>
        <v>0</v>
      </c>
      <c r="I32" s="62"/>
      <c r="J32" s="62"/>
      <c r="K32" s="47">
        <f t="shared" si="5"/>
        <v>0</v>
      </c>
      <c r="L32" s="48">
        <f t="shared" si="0"/>
        <v>0</v>
      </c>
      <c r="M32" s="46">
        <f t="shared" si="1"/>
        <v>0</v>
      </c>
      <c r="N32" s="46">
        <f t="shared" si="2"/>
        <v>0</v>
      </c>
      <c r="O32" s="46">
        <f t="shared" si="3"/>
        <v>0</v>
      </c>
      <c r="P32" s="47">
        <f t="shared" si="6"/>
        <v>0</v>
      </c>
    </row>
    <row r="33" spans="1:16" x14ac:dyDescent="0.2">
      <c r="A33" s="36">
        <v>19</v>
      </c>
      <c r="B33" s="93"/>
      <c r="C33" s="45" t="s">
        <v>93</v>
      </c>
      <c r="D33" s="23" t="s">
        <v>94</v>
      </c>
      <c r="E33" s="64">
        <f>ROUNDUP(E32*0.14,0)</f>
        <v>2</v>
      </c>
      <c r="F33" s="65"/>
      <c r="G33" s="62"/>
      <c r="H33" s="46">
        <f t="shared" si="4"/>
        <v>0</v>
      </c>
      <c r="I33" s="62"/>
      <c r="J33" s="62"/>
      <c r="K33" s="47">
        <f t="shared" si="5"/>
        <v>0</v>
      </c>
      <c r="L33" s="48">
        <f t="shared" si="0"/>
        <v>0</v>
      </c>
      <c r="M33" s="46">
        <f t="shared" si="1"/>
        <v>0</v>
      </c>
      <c r="N33" s="46">
        <f t="shared" si="2"/>
        <v>0</v>
      </c>
      <c r="O33" s="46">
        <f t="shared" si="3"/>
        <v>0</v>
      </c>
      <c r="P33" s="47">
        <f t="shared" si="6"/>
        <v>0</v>
      </c>
    </row>
    <row r="34" spans="1:16" x14ac:dyDescent="0.2">
      <c r="A34" s="36">
        <v>20</v>
      </c>
      <c r="B34" s="93"/>
      <c r="C34" s="45" t="s">
        <v>109</v>
      </c>
      <c r="D34" s="23" t="s">
        <v>96</v>
      </c>
      <c r="E34" s="64">
        <f>ROUNDUP(E32*3,0)</f>
        <v>36</v>
      </c>
      <c r="F34" s="65"/>
      <c r="G34" s="62"/>
      <c r="H34" s="46">
        <f t="shared" si="4"/>
        <v>0</v>
      </c>
      <c r="I34" s="62"/>
      <c r="J34" s="62"/>
      <c r="K34" s="47">
        <f t="shared" si="5"/>
        <v>0</v>
      </c>
      <c r="L34" s="48">
        <f t="shared" si="0"/>
        <v>0</v>
      </c>
      <c r="M34" s="46">
        <f t="shared" si="1"/>
        <v>0</v>
      </c>
      <c r="N34" s="46">
        <f t="shared" si="2"/>
        <v>0</v>
      </c>
      <c r="O34" s="46">
        <f t="shared" si="3"/>
        <v>0</v>
      </c>
      <c r="P34" s="47">
        <f t="shared" si="6"/>
        <v>0</v>
      </c>
    </row>
    <row r="35" spans="1:16" x14ac:dyDescent="0.2">
      <c r="A35" s="36"/>
      <c r="B35" s="37"/>
      <c r="C35" s="91" t="s">
        <v>110</v>
      </c>
      <c r="D35" s="23"/>
      <c r="E35" s="64"/>
      <c r="F35" s="65"/>
      <c r="G35" s="62"/>
      <c r="H35" s="46">
        <f t="shared" si="4"/>
        <v>0</v>
      </c>
      <c r="I35" s="62"/>
      <c r="J35" s="62"/>
      <c r="K35" s="47">
        <f t="shared" si="5"/>
        <v>0</v>
      </c>
      <c r="L35" s="48">
        <f t="shared" si="0"/>
        <v>0</v>
      </c>
      <c r="M35" s="46">
        <f t="shared" si="1"/>
        <v>0</v>
      </c>
      <c r="N35" s="46">
        <f t="shared" si="2"/>
        <v>0</v>
      </c>
      <c r="O35" s="46">
        <f t="shared" si="3"/>
        <v>0</v>
      </c>
      <c r="P35" s="47">
        <f t="shared" si="6"/>
        <v>0</v>
      </c>
    </row>
    <row r="36" spans="1:16" ht="22.5" x14ac:dyDescent="0.2">
      <c r="A36" s="36">
        <v>21</v>
      </c>
      <c r="B36" s="37" t="s">
        <v>111</v>
      </c>
      <c r="C36" s="45" t="s">
        <v>112</v>
      </c>
      <c r="D36" s="23" t="s">
        <v>60</v>
      </c>
      <c r="E36" s="64">
        <v>2</v>
      </c>
      <c r="F36" s="65"/>
      <c r="G36" s="62"/>
      <c r="H36" s="46">
        <f t="shared" si="4"/>
        <v>0</v>
      </c>
      <c r="I36" s="62"/>
      <c r="J36" s="62"/>
      <c r="K36" s="47">
        <f t="shared" si="5"/>
        <v>0</v>
      </c>
      <c r="L36" s="48">
        <f t="shared" si="0"/>
        <v>0</v>
      </c>
      <c r="M36" s="46">
        <f t="shared" si="1"/>
        <v>0</v>
      </c>
      <c r="N36" s="46">
        <f t="shared" si="2"/>
        <v>0</v>
      </c>
      <c r="O36" s="46">
        <f t="shared" si="3"/>
        <v>0</v>
      </c>
      <c r="P36" s="47">
        <f t="shared" si="6"/>
        <v>0</v>
      </c>
    </row>
    <row r="37" spans="1:16" ht="12" customHeight="1" x14ac:dyDescent="0.2">
      <c r="A37" s="36"/>
      <c r="B37" s="95" t="s">
        <v>89</v>
      </c>
      <c r="C37" s="96" t="s">
        <v>113</v>
      </c>
      <c r="D37" s="23"/>
      <c r="E37" s="64"/>
      <c r="F37" s="65"/>
      <c r="G37" s="62"/>
      <c r="H37" s="46">
        <f t="shared" si="4"/>
        <v>0</v>
      </c>
      <c r="I37" s="62"/>
      <c r="J37" s="62"/>
      <c r="K37" s="47">
        <f t="shared" si="5"/>
        <v>0</v>
      </c>
      <c r="L37" s="48">
        <f t="shared" si="0"/>
        <v>0</v>
      </c>
      <c r="M37" s="46">
        <f t="shared" si="1"/>
        <v>0</v>
      </c>
      <c r="N37" s="46">
        <f t="shared" si="2"/>
        <v>0</v>
      </c>
      <c r="O37" s="46">
        <f t="shared" si="3"/>
        <v>0</v>
      </c>
      <c r="P37" s="47">
        <f t="shared" si="6"/>
        <v>0</v>
      </c>
    </row>
    <row r="38" spans="1:16" x14ac:dyDescent="0.2">
      <c r="A38" s="36">
        <v>22</v>
      </c>
      <c r="B38" s="37"/>
      <c r="C38" s="45" t="s">
        <v>114</v>
      </c>
      <c r="D38" s="23" t="s">
        <v>68</v>
      </c>
      <c r="E38" s="64">
        <v>41</v>
      </c>
      <c r="F38" s="65"/>
      <c r="G38" s="62"/>
      <c r="H38" s="46">
        <f t="shared" si="4"/>
        <v>0</v>
      </c>
      <c r="I38" s="62"/>
      <c r="J38" s="62"/>
      <c r="K38" s="47">
        <f t="shared" si="5"/>
        <v>0</v>
      </c>
      <c r="L38" s="48">
        <f t="shared" si="0"/>
        <v>0</v>
      </c>
      <c r="M38" s="46">
        <f t="shared" si="1"/>
        <v>0</v>
      </c>
      <c r="N38" s="46">
        <f t="shared" si="2"/>
        <v>0</v>
      </c>
      <c r="O38" s="46">
        <f t="shared" si="3"/>
        <v>0</v>
      </c>
      <c r="P38" s="47">
        <f t="shared" si="6"/>
        <v>0</v>
      </c>
    </row>
    <row r="39" spans="1:16" x14ac:dyDescent="0.2">
      <c r="A39" s="36">
        <v>23</v>
      </c>
      <c r="B39" s="37"/>
      <c r="C39" s="45" t="s">
        <v>115</v>
      </c>
      <c r="D39" s="23" t="s">
        <v>68</v>
      </c>
      <c r="E39" s="64">
        <v>46</v>
      </c>
      <c r="F39" s="65"/>
      <c r="G39" s="62"/>
      <c r="H39" s="46">
        <f t="shared" si="4"/>
        <v>0</v>
      </c>
      <c r="I39" s="62"/>
      <c r="J39" s="62"/>
      <c r="K39" s="47">
        <f t="shared" si="5"/>
        <v>0</v>
      </c>
      <c r="L39" s="48">
        <f t="shared" si="0"/>
        <v>0</v>
      </c>
      <c r="M39" s="46">
        <f t="shared" si="1"/>
        <v>0</v>
      </c>
      <c r="N39" s="46">
        <f t="shared" si="2"/>
        <v>0</v>
      </c>
      <c r="O39" s="46">
        <f t="shared" si="3"/>
        <v>0</v>
      </c>
      <c r="P39" s="47">
        <f t="shared" si="6"/>
        <v>0</v>
      </c>
    </row>
    <row r="40" spans="1:16" x14ac:dyDescent="0.2">
      <c r="A40" s="36">
        <v>24</v>
      </c>
      <c r="B40" s="37"/>
      <c r="C40" s="45" t="s">
        <v>116</v>
      </c>
      <c r="D40" s="23" t="s">
        <v>117</v>
      </c>
      <c r="E40" s="64">
        <v>3</v>
      </c>
      <c r="F40" s="65"/>
      <c r="G40" s="62"/>
      <c r="H40" s="46">
        <f t="shared" si="4"/>
        <v>0</v>
      </c>
      <c r="I40" s="62"/>
      <c r="J40" s="62"/>
      <c r="K40" s="47">
        <f t="shared" si="5"/>
        <v>0</v>
      </c>
      <c r="L40" s="48">
        <f t="shared" si="0"/>
        <v>0</v>
      </c>
      <c r="M40" s="46">
        <f t="shared" si="1"/>
        <v>0</v>
      </c>
      <c r="N40" s="46">
        <f t="shared" si="2"/>
        <v>0</v>
      </c>
      <c r="O40" s="46">
        <f t="shared" si="3"/>
        <v>0</v>
      </c>
      <c r="P40" s="47">
        <f t="shared" si="6"/>
        <v>0</v>
      </c>
    </row>
    <row r="41" spans="1:16" x14ac:dyDescent="0.2">
      <c r="A41" s="36">
        <v>25</v>
      </c>
      <c r="B41" s="37"/>
      <c r="C41" s="45" t="s">
        <v>118</v>
      </c>
      <c r="D41" s="23" t="s">
        <v>117</v>
      </c>
      <c r="E41" s="64">
        <v>3</v>
      </c>
      <c r="F41" s="65"/>
      <c r="G41" s="62"/>
      <c r="H41" s="46">
        <f t="shared" si="4"/>
        <v>0</v>
      </c>
      <c r="I41" s="62"/>
      <c r="J41" s="62"/>
      <c r="K41" s="47">
        <f t="shared" si="5"/>
        <v>0</v>
      </c>
      <c r="L41" s="48">
        <f t="shared" si="0"/>
        <v>0</v>
      </c>
      <c r="M41" s="46">
        <f t="shared" si="1"/>
        <v>0</v>
      </c>
      <c r="N41" s="46">
        <f t="shared" si="2"/>
        <v>0</v>
      </c>
      <c r="O41" s="46">
        <f t="shared" si="3"/>
        <v>0</v>
      </c>
      <c r="P41" s="47">
        <f t="shared" si="6"/>
        <v>0</v>
      </c>
    </row>
    <row r="42" spans="1:16" x14ac:dyDescent="0.2">
      <c r="A42" s="36">
        <v>26</v>
      </c>
      <c r="B42" s="37"/>
      <c r="C42" s="45" t="s">
        <v>119</v>
      </c>
      <c r="D42" s="23" t="s">
        <v>117</v>
      </c>
      <c r="E42" s="64">
        <v>5</v>
      </c>
      <c r="F42" s="65"/>
      <c r="G42" s="62"/>
      <c r="H42" s="46">
        <f t="shared" si="4"/>
        <v>0</v>
      </c>
      <c r="I42" s="62"/>
      <c r="J42" s="62"/>
      <c r="K42" s="47">
        <f t="shared" si="5"/>
        <v>0</v>
      </c>
      <c r="L42" s="48">
        <f t="shared" si="0"/>
        <v>0</v>
      </c>
      <c r="M42" s="46">
        <f t="shared" si="1"/>
        <v>0</v>
      </c>
      <c r="N42" s="46">
        <f t="shared" si="2"/>
        <v>0</v>
      </c>
      <c r="O42" s="46">
        <f t="shared" si="3"/>
        <v>0</v>
      </c>
      <c r="P42" s="47">
        <f t="shared" si="6"/>
        <v>0</v>
      </c>
    </row>
    <row r="43" spans="1:16" x14ac:dyDescent="0.2">
      <c r="A43" s="36">
        <v>27</v>
      </c>
      <c r="B43" s="37"/>
      <c r="C43" s="45" t="s">
        <v>120</v>
      </c>
      <c r="D43" s="23" t="s">
        <v>68</v>
      </c>
      <c r="E43" s="64">
        <v>46</v>
      </c>
      <c r="F43" s="65"/>
      <c r="G43" s="62"/>
      <c r="H43" s="46">
        <f t="shared" si="4"/>
        <v>0</v>
      </c>
      <c r="I43" s="62"/>
      <c r="J43" s="62"/>
      <c r="K43" s="47">
        <f t="shared" si="5"/>
        <v>0</v>
      </c>
      <c r="L43" s="48">
        <f t="shared" si="0"/>
        <v>0</v>
      </c>
      <c r="M43" s="46">
        <f t="shared" si="1"/>
        <v>0</v>
      </c>
      <c r="N43" s="46">
        <f t="shared" si="2"/>
        <v>0</v>
      </c>
      <c r="O43" s="46">
        <f t="shared" si="3"/>
        <v>0</v>
      </c>
      <c r="P43" s="47">
        <f t="shared" si="6"/>
        <v>0</v>
      </c>
    </row>
    <row r="44" spans="1:16" x14ac:dyDescent="0.2">
      <c r="A44" s="36">
        <v>28</v>
      </c>
      <c r="B44" s="37"/>
      <c r="C44" s="45" t="s">
        <v>121</v>
      </c>
      <c r="D44" s="23" t="s">
        <v>117</v>
      </c>
      <c r="E44" s="64">
        <v>33</v>
      </c>
      <c r="F44" s="65"/>
      <c r="G44" s="62"/>
      <c r="H44" s="46">
        <f t="shared" si="4"/>
        <v>0</v>
      </c>
      <c r="I44" s="62"/>
      <c r="J44" s="62"/>
      <c r="K44" s="47">
        <f t="shared" si="5"/>
        <v>0</v>
      </c>
      <c r="L44" s="48">
        <f t="shared" si="0"/>
        <v>0</v>
      </c>
      <c r="M44" s="46">
        <f t="shared" si="1"/>
        <v>0</v>
      </c>
      <c r="N44" s="46">
        <f t="shared" si="2"/>
        <v>0</v>
      </c>
      <c r="O44" s="46">
        <f t="shared" si="3"/>
        <v>0</v>
      </c>
      <c r="P44" s="47">
        <f t="shared" si="6"/>
        <v>0</v>
      </c>
    </row>
    <row r="45" spans="1:16" ht="16.5" customHeight="1" x14ac:dyDescent="0.2">
      <c r="A45" s="36">
        <v>29</v>
      </c>
      <c r="B45" s="37"/>
      <c r="C45" s="45" t="s">
        <v>122</v>
      </c>
      <c r="D45" s="23" t="s">
        <v>58</v>
      </c>
      <c r="E45" s="64">
        <v>98</v>
      </c>
      <c r="F45" s="65"/>
      <c r="G45" s="62"/>
      <c r="H45" s="46">
        <f t="shared" si="4"/>
        <v>0</v>
      </c>
      <c r="I45" s="62"/>
      <c r="J45" s="62"/>
      <c r="K45" s="47">
        <f t="shared" si="5"/>
        <v>0</v>
      </c>
      <c r="L45" s="48">
        <f t="shared" si="0"/>
        <v>0</v>
      </c>
      <c r="M45" s="46">
        <f t="shared" si="1"/>
        <v>0</v>
      </c>
      <c r="N45" s="46">
        <f t="shared" si="2"/>
        <v>0</v>
      </c>
      <c r="O45" s="46">
        <f t="shared" si="3"/>
        <v>0</v>
      </c>
      <c r="P45" s="47">
        <f t="shared" si="6"/>
        <v>0</v>
      </c>
    </row>
    <row r="46" spans="1:16" x14ac:dyDescent="0.2">
      <c r="A46" s="36">
        <v>30</v>
      </c>
      <c r="B46" s="37"/>
      <c r="C46" s="45" t="s">
        <v>123</v>
      </c>
      <c r="D46" s="23" t="s">
        <v>117</v>
      </c>
      <c r="E46" s="64">
        <v>8</v>
      </c>
      <c r="F46" s="65"/>
      <c r="G46" s="62"/>
      <c r="H46" s="46">
        <f t="shared" si="4"/>
        <v>0</v>
      </c>
      <c r="I46" s="62"/>
      <c r="J46" s="62"/>
      <c r="K46" s="47">
        <f t="shared" si="5"/>
        <v>0</v>
      </c>
      <c r="L46" s="48">
        <f t="shared" si="0"/>
        <v>0</v>
      </c>
      <c r="M46" s="46">
        <f t="shared" si="1"/>
        <v>0</v>
      </c>
      <c r="N46" s="46">
        <f t="shared" si="2"/>
        <v>0</v>
      </c>
      <c r="O46" s="46">
        <f t="shared" si="3"/>
        <v>0</v>
      </c>
      <c r="P46" s="47">
        <f t="shared" si="6"/>
        <v>0</v>
      </c>
    </row>
    <row r="47" spans="1:16" ht="14.25" customHeight="1" x14ac:dyDescent="0.2">
      <c r="A47" s="36"/>
      <c r="B47" s="94" t="s">
        <v>124</v>
      </c>
      <c r="C47" s="91" t="s">
        <v>125</v>
      </c>
      <c r="D47" s="23"/>
      <c r="E47" s="64"/>
      <c r="F47" s="65"/>
      <c r="G47" s="62"/>
      <c r="H47" s="46">
        <f t="shared" si="4"/>
        <v>0</v>
      </c>
      <c r="I47" s="62"/>
      <c r="J47" s="62"/>
      <c r="K47" s="47">
        <f t="shared" si="5"/>
        <v>0</v>
      </c>
      <c r="L47" s="48">
        <f t="shared" si="0"/>
        <v>0</v>
      </c>
      <c r="M47" s="46">
        <f t="shared" si="1"/>
        <v>0</v>
      </c>
      <c r="N47" s="46">
        <f t="shared" si="2"/>
        <v>0</v>
      </c>
      <c r="O47" s="46">
        <f t="shared" si="3"/>
        <v>0</v>
      </c>
      <c r="P47" s="47">
        <f t="shared" si="6"/>
        <v>0</v>
      </c>
    </row>
    <row r="48" spans="1:16" ht="33.75" x14ac:dyDescent="0.2">
      <c r="A48" s="36">
        <v>31</v>
      </c>
      <c r="B48" s="37"/>
      <c r="C48" s="45" t="s">
        <v>126</v>
      </c>
      <c r="D48" s="23" t="s">
        <v>68</v>
      </c>
      <c r="E48" s="64">
        <v>100</v>
      </c>
      <c r="F48" s="65"/>
      <c r="G48" s="62"/>
      <c r="H48" s="46">
        <f t="shared" si="4"/>
        <v>0</v>
      </c>
      <c r="I48" s="62"/>
      <c r="J48" s="62"/>
      <c r="K48" s="47">
        <f t="shared" si="5"/>
        <v>0</v>
      </c>
      <c r="L48" s="48">
        <f t="shared" si="0"/>
        <v>0</v>
      </c>
      <c r="M48" s="46">
        <f t="shared" si="1"/>
        <v>0</v>
      </c>
      <c r="N48" s="46">
        <f t="shared" si="2"/>
        <v>0</v>
      </c>
      <c r="O48" s="46">
        <f t="shared" si="3"/>
        <v>0</v>
      </c>
      <c r="P48" s="47">
        <f t="shared" si="6"/>
        <v>0</v>
      </c>
    </row>
    <row r="49" spans="1:16" x14ac:dyDescent="0.2">
      <c r="A49" s="36"/>
      <c r="B49" s="37"/>
      <c r="C49" s="91" t="s">
        <v>128</v>
      </c>
      <c r="D49" s="23"/>
      <c r="E49" s="64"/>
      <c r="F49" s="65"/>
      <c r="G49" s="62"/>
      <c r="H49" s="46">
        <f t="shared" si="4"/>
        <v>0</v>
      </c>
      <c r="I49" s="62"/>
      <c r="J49" s="62"/>
      <c r="K49" s="47">
        <f t="shared" si="5"/>
        <v>0</v>
      </c>
      <c r="L49" s="48">
        <f t="shared" si="0"/>
        <v>0</v>
      </c>
      <c r="M49" s="46">
        <f t="shared" si="1"/>
        <v>0</v>
      </c>
      <c r="N49" s="46">
        <f t="shared" si="2"/>
        <v>0</v>
      </c>
      <c r="O49" s="46">
        <f t="shared" si="3"/>
        <v>0</v>
      </c>
      <c r="P49" s="47">
        <f t="shared" si="6"/>
        <v>0</v>
      </c>
    </row>
    <row r="50" spans="1:16" ht="12.75" customHeight="1" x14ac:dyDescent="0.2">
      <c r="A50" s="36">
        <v>33</v>
      </c>
      <c r="B50" s="37" t="s">
        <v>124</v>
      </c>
      <c r="C50" s="45" t="s">
        <v>129</v>
      </c>
      <c r="D50" s="23" t="s">
        <v>130</v>
      </c>
      <c r="E50" s="64">
        <v>2</v>
      </c>
      <c r="F50" s="65"/>
      <c r="G50" s="62"/>
      <c r="H50" s="46">
        <f t="shared" si="4"/>
        <v>0</v>
      </c>
      <c r="I50" s="62"/>
      <c r="J50" s="62"/>
      <c r="K50" s="47">
        <f t="shared" si="5"/>
        <v>0</v>
      </c>
      <c r="L50" s="48">
        <f t="shared" si="0"/>
        <v>0</v>
      </c>
      <c r="M50" s="46">
        <f t="shared" si="1"/>
        <v>0</v>
      </c>
      <c r="N50" s="46">
        <f t="shared" si="2"/>
        <v>0</v>
      </c>
      <c r="O50" s="46">
        <f t="shared" si="3"/>
        <v>0</v>
      </c>
      <c r="P50" s="47">
        <f t="shared" si="6"/>
        <v>0</v>
      </c>
    </row>
    <row r="51" spans="1:16" ht="12" customHeight="1" thickBot="1" x14ac:dyDescent="0.25">
      <c r="A51" s="247" t="s">
        <v>575</v>
      </c>
      <c r="B51" s="248"/>
      <c r="C51" s="248"/>
      <c r="D51" s="248"/>
      <c r="E51" s="248"/>
      <c r="F51" s="248"/>
      <c r="G51" s="248"/>
      <c r="H51" s="248"/>
      <c r="I51" s="248"/>
      <c r="J51" s="248"/>
      <c r="K51" s="249"/>
      <c r="L51" s="142">
        <f>SUM(L14:L50)</f>
        <v>0</v>
      </c>
      <c r="M51" s="143">
        <f>SUM(M14:M50)</f>
        <v>0</v>
      </c>
      <c r="N51" s="143">
        <f>SUM(N14:N50)</f>
        <v>0</v>
      </c>
      <c r="O51" s="143">
        <f>SUM(O14:O50)</f>
        <v>0</v>
      </c>
      <c r="P51" s="144">
        <f>SUM(P14:P50)</f>
        <v>0</v>
      </c>
    </row>
    <row r="52" spans="1:16" x14ac:dyDescent="0.2">
      <c r="A52" s="15"/>
      <c r="B52" s="15"/>
      <c r="C52" s="15"/>
      <c r="D52" s="15"/>
      <c r="E52" s="15"/>
      <c r="F52" s="15"/>
      <c r="G52" s="15"/>
      <c r="H52" s="15"/>
      <c r="I52" s="15"/>
      <c r="J52" s="15"/>
      <c r="K52" s="15"/>
      <c r="L52" s="15"/>
      <c r="M52" s="15"/>
      <c r="N52" s="15"/>
      <c r="O52" s="15"/>
      <c r="P52" s="15"/>
    </row>
    <row r="53" spans="1:16" x14ac:dyDescent="0.2">
      <c r="A53" s="15"/>
      <c r="B53" s="15"/>
      <c r="C53" s="15"/>
      <c r="D53" s="15"/>
      <c r="E53" s="15"/>
      <c r="F53" s="15"/>
      <c r="G53" s="15"/>
      <c r="H53" s="15"/>
      <c r="I53" s="15"/>
      <c r="J53" s="15"/>
      <c r="K53" s="15"/>
      <c r="L53" s="15"/>
      <c r="M53" s="15"/>
      <c r="N53" s="15"/>
      <c r="O53" s="15"/>
      <c r="P53" s="15"/>
    </row>
    <row r="54" spans="1:16" x14ac:dyDescent="0.2">
      <c r="A54" s="1" t="s">
        <v>14</v>
      </c>
      <c r="B54" s="15"/>
      <c r="C54" s="250">
        <f>'Kopt a'!B25</f>
        <v>0</v>
      </c>
      <c r="D54" s="250"/>
      <c r="E54" s="250"/>
      <c r="F54" s="250"/>
      <c r="G54" s="250"/>
      <c r="H54" s="250"/>
      <c r="I54" s="15"/>
      <c r="J54" s="15"/>
      <c r="K54" s="15"/>
      <c r="L54" s="15"/>
      <c r="M54" s="15"/>
      <c r="N54" s="15"/>
      <c r="O54" s="15"/>
      <c r="P54" s="15"/>
    </row>
    <row r="55" spans="1:16" x14ac:dyDescent="0.2">
      <c r="A55" s="15"/>
      <c r="B55" s="15"/>
      <c r="C55" s="168" t="s">
        <v>15</v>
      </c>
      <c r="D55" s="168"/>
      <c r="E55" s="168"/>
      <c r="F55" s="168"/>
      <c r="G55" s="168"/>
      <c r="H55" s="168"/>
      <c r="I55" s="15"/>
      <c r="J55" s="15"/>
      <c r="K55" s="15"/>
      <c r="L55" s="15"/>
      <c r="M55" s="15"/>
      <c r="N55" s="15"/>
      <c r="O55" s="15"/>
      <c r="P55" s="15"/>
    </row>
    <row r="56" spans="1:16" x14ac:dyDescent="0.2">
      <c r="A56" s="15"/>
      <c r="B56" s="15"/>
      <c r="C56" s="15"/>
      <c r="D56" s="15"/>
      <c r="E56" s="15"/>
      <c r="F56" s="15"/>
      <c r="G56" s="15"/>
      <c r="H56" s="15"/>
      <c r="I56" s="15"/>
      <c r="J56" s="15"/>
      <c r="K56" s="15"/>
      <c r="L56" s="15"/>
      <c r="M56" s="15"/>
      <c r="N56" s="15"/>
      <c r="O56" s="15"/>
      <c r="P56" s="15"/>
    </row>
    <row r="57" spans="1:16" x14ac:dyDescent="0.2">
      <c r="A57" s="224" t="str">
        <f>'[1]Kops n'!A57:D57</f>
        <v>Tāme sastādīta 20__. gada __. _________</v>
      </c>
      <c r="B57" s="256"/>
      <c r="C57" s="256"/>
      <c r="D57" s="256"/>
      <c r="E57" s="15"/>
      <c r="F57" s="15"/>
      <c r="G57" s="15"/>
      <c r="H57" s="15"/>
      <c r="I57" s="15"/>
      <c r="J57" s="15"/>
      <c r="K57" s="15"/>
      <c r="L57" s="15"/>
      <c r="M57" s="15"/>
      <c r="N57" s="15"/>
      <c r="O57" s="15"/>
      <c r="P57" s="15"/>
    </row>
    <row r="58" spans="1:16" x14ac:dyDescent="0.2">
      <c r="A58" s="15"/>
      <c r="B58" s="15"/>
      <c r="C58" s="15"/>
      <c r="D58" s="15"/>
      <c r="E58" s="15"/>
      <c r="F58" s="15"/>
      <c r="G58" s="15"/>
      <c r="H58" s="15"/>
      <c r="I58" s="15"/>
      <c r="J58" s="15"/>
      <c r="K58" s="15"/>
      <c r="L58" s="15"/>
      <c r="M58" s="15"/>
      <c r="N58" s="15"/>
      <c r="O58" s="15"/>
      <c r="P58" s="15"/>
    </row>
    <row r="59" spans="1:16" x14ac:dyDescent="0.2">
      <c r="A59" s="1" t="s">
        <v>38</v>
      </c>
      <c r="B59" s="15"/>
      <c r="C59" s="250">
        <f>'Kops a'!C43:H43</f>
        <v>0</v>
      </c>
      <c r="D59" s="250"/>
      <c r="E59" s="250"/>
      <c r="F59" s="250"/>
      <c r="G59" s="250"/>
      <c r="H59" s="250"/>
      <c r="I59" s="15"/>
      <c r="J59" s="15"/>
      <c r="K59" s="15"/>
      <c r="L59" s="15"/>
      <c r="M59" s="15"/>
      <c r="N59" s="15"/>
      <c r="O59" s="15"/>
      <c r="P59" s="15"/>
    </row>
    <row r="60" spans="1:16" x14ac:dyDescent="0.2">
      <c r="A60" s="15"/>
      <c r="B60" s="15"/>
      <c r="C60" s="168" t="s">
        <v>15</v>
      </c>
      <c r="D60" s="168"/>
      <c r="E60" s="168"/>
      <c r="F60" s="168"/>
      <c r="G60" s="168"/>
      <c r="H60" s="168"/>
      <c r="I60" s="15"/>
      <c r="J60" s="15"/>
      <c r="K60" s="15"/>
      <c r="L60" s="15"/>
      <c r="M60" s="15"/>
      <c r="N60" s="15"/>
      <c r="O60" s="15"/>
      <c r="P60" s="15"/>
    </row>
    <row r="61" spans="1:16" x14ac:dyDescent="0.2">
      <c r="A61" s="15"/>
      <c r="B61" s="15"/>
      <c r="C61" s="15"/>
      <c r="D61" s="15"/>
      <c r="E61" s="15"/>
      <c r="F61" s="15"/>
      <c r="G61" s="15"/>
      <c r="H61" s="15"/>
      <c r="I61" s="15"/>
      <c r="J61" s="15"/>
      <c r="K61" s="15"/>
      <c r="L61" s="15"/>
      <c r="M61" s="15"/>
      <c r="N61" s="15"/>
      <c r="O61" s="15"/>
      <c r="P61" s="15"/>
    </row>
    <row r="62" spans="1:16" x14ac:dyDescent="0.2">
      <c r="A62" s="133" t="s">
        <v>621</v>
      </c>
      <c r="B62" s="49"/>
      <c r="C62" s="134">
        <f>'Kops a'!C46</f>
        <v>0</v>
      </c>
      <c r="D62" s="49"/>
      <c r="E62" s="15"/>
      <c r="F62" s="15"/>
      <c r="G62" s="15"/>
      <c r="H62" s="15"/>
      <c r="I62" s="15"/>
      <c r="J62" s="15"/>
      <c r="K62" s="15"/>
      <c r="L62" s="15"/>
      <c r="M62" s="15"/>
      <c r="N62" s="15"/>
      <c r="O62" s="15"/>
      <c r="P62" s="15"/>
    </row>
    <row r="63" spans="1:16" x14ac:dyDescent="0.2">
      <c r="A63" s="15"/>
      <c r="B63" s="15"/>
      <c r="C63" s="15"/>
      <c r="D63" s="15"/>
      <c r="E63" s="15"/>
      <c r="F63" s="15"/>
      <c r="G63" s="15"/>
      <c r="H63" s="15"/>
      <c r="I63" s="15"/>
      <c r="J63" s="15"/>
      <c r="K63" s="15"/>
      <c r="L63" s="15"/>
      <c r="M63" s="15"/>
      <c r="N63" s="15"/>
      <c r="O63" s="15"/>
      <c r="P63" s="15"/>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60:H60"/>
    <mergeCell ref="L12:P12"/>
    <mergeCell ref="A51:K51"/>
    <mergeCell ref="C54:H54"/>
    <mergeCell ref="C55:H55"/>
    <mergeCell ref="A57:D57"/>
    <mergeCell ref="C59:H59"/>
  </mergeCells>
  <conditionalFormatting sqref="A51:K51">
    <cfRule type="containsText" dxfId="219" priority="9" operator="containsText" text="Tiešās izmaksas kopā, t. sk. darba devēja sociālais nodoklis __.__% ">
      <formula>NOT(ISERROR(SEARCH("Tiešās izmaksas kopā, t. sk. darba devēja sociālais nodoklis __.__% ",A51)))</formula>
    </cfRule>
  </conditionalFormatting>
  <conditionalFormatting sqref="C2:I2 N9:O9 L51:P51 C54:H54 C59:H59 C62 D5:L8">
    <cfRule type="cellIs" dxfId="218" priority="8" operator="equal">
      <formula>0</formula>
    </cfRule>
  </conditionalFormatting>
  <conditionalFormatting sqref="K14:P14 H14 H16:H22 K16:P22 K35:P50 H35:H50">
    <cfRule type="cellIs" dxfId="217" priority="6" operator="equal">
      <formula>0</formula>
    </cfRule>
  </conditionalFormatting>
  <conditionalFormatting sqref="A14:G14 I14:J14 I16:J22 A16:G22 A35:G50 I35:J50">
    <cfRule type="cellIs" dxfId="216" priority="5" operator="equal">
      <formula>0</formula>
    </cfRule>
  </conditionalFormatting>
  <conditionalFormatting sqref="I23:J34 A23:G34">
    <cfRule type="cellIs" dxfId="215" priority="1" operator="equal">
      <formula>0</formula>
    </cfRule>
  </conditionalFormatting>
  <conditionalFormatting sqref="H15 K15:P15">
    <cfRule type="cellIs" dxfId="214" priority="4" operator="equal">
      <formula>0</formula>
    </cfRule>
  </conditionalFormatting>
  <conditionalFormatting sqref="I15:J15 A15:G15">
    <cfRule type="cellIs" dxfId="213" priority="3" operator="equal">
      <formula>0</formula>
    </cfRule>
  </conditionalFormatting>
  <conditionalFormatting sqref="H23:H34 K23:P34">
    <cfRule type="cellIs" dxfId="212" priority="2" operator="equal">
      <formula>0</formula>
    </cfRule>
  </conditionalFormatting>
  <pageMargins left="0.7" right="0.7" top="0.75" bottom="0.75" header="0.3" footer="0.3"/>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20</vt:i4>
      </vt:variant>
      <vt:variant>
        <vt:lpstr>Diapazoni ar nosaukumiem</vt:lpstr>
      </vt:variant>
      <vt:variant>
        <vt:i4>2</vt:i4>
      </vt:variant>
    </vt:vector>
  </HeadingPairs>
  <TitlesOfParts>
    <vt:vector size="22" baseType="lpstr">
      <vt:lpstr>Kopt a+n</vt:lpstr>
      <vt:lpstr>Kopt a</vt:lpstr>
      <vt:lpstr>Kopt n</vt:lpstr>
      <vt:lpstr>Kops a</vt:lpstr>
      <vt:lpstr>Kops n</vt:lpstr>
      <vt:lpstr>1a</vt:lpstr>
      <vt:lpstr>2a</vt:lpstr>
      <vt:lpstr>3a+n</vt:lpstr>
      <vt:lpstr>3a</vt:lpstr>
      <vt:lpstr>3n</vt:lpstr>
      <vt:lpstr>4a</vt:lpstr>
      <vt:lpstr>5a</vt:lpstr>
      <vt:lpstr>6a</vt:lpstr>
      <vt:lpstr>7a</vt:lpstr>
      <vt:lpstr>8a</vt:lpstr>
      <vt:lpstr>9a</vt:lpstr>
      <vt:lpstr>10a</vt:lpstr>
      <vt:lpstr>11a</vt:lpstr>
      <vt:lpstr>12a</vt:lpstr>
      <vt:lpstr>13a</vt:lpstr>
      <vt:lpstr>'2a'!Drukas_apgabals</vt:lpstr>
      <vt:lpstr>'3a+n'!Drukas_apgabals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Armands Ūbelis</dc:creator>
  <cp:lastModifiedBy>Andra</cp:lastModifiedBy>
  <cp:lastPrinted>2021-02-24T06:36:27Z</cp:lastPrinted>
  <dcterms:created xsi:type="dcterms:W3CDTF">2019-03-11T11:42:22Z</dcterms:created>
  <dcterms:modified xsi:type="dcterms:W3CDTF">2021-03-17T06:36:31Z</dcterms:modified>
</cp:coreProperties>
</file>