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663" firstSheet="1" activeTab="3"/>
  </bookViews>
  <sheets>
    <sheet name="Dati" sheetId="1" state="hidden" r:id="rId1"/>
    <sheet name="Būvniecības koptāme" sheetId="2" r:id="rId2"/>
    <sheet name="Kopsavilkuma aprēķins" sheetId="9" r:id="rId3"/>
    <sheet name="Lokālā tāme" sheetId="11" r:id="rId4"/>
  </sheets>
  <definedNames>
    <definedName name="_xlnm._FilterDatabase" localSheetId="1" hidden="1">'Būvniecības koptāme'!$C$19:$C$21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9" l="1"/>
  <c r="I14" i="11" l="1"/>
  <c r="P14" i="11"/>
  <c r="M14" i="11"/>
  <c r="O14" i="11"/>
  <c r="P13" i="11"/>
  <c r="O13" i="11"/>
  <c r="M13" i="11"/>
  <c r="I13" i="11"/>
  <c r="O12" i="11"/>
  <c r="M12" i="11"/>
  <c r="P12" i="11"/>
  <c r="I12" i="11"/>
  <c r="N12" i="11" s="1"/>
  <c r="L13" i="11" l="1"/>
  <c r="L14" i="11"/>
  <c r="N14" i="11"/>
  <c r="Q14" i="11" s="1"/>
  <c r="N13" i="11"/>
  <c r="Q13" i="11" s="1"/>
  <c r="Q12" i="11"/>
  <c r="L12" i="11"/>
  <c r="B12" i="2" l="1"/>
  <c r="H1" i="11"/>
  <c r="C28" i="11"/>
  <c r="C27" i="11"/>
  <c r="C26" i="11"/>
  <c r="C25" i="11"/>
  <c r="C24" i="11"/>
  <c r="C23" i="11"/>
  <c r="C22" i="11"/>
  <c r="C21" i="11"/>
  <c r="C20" i="11"/>
  <c r="C19" i="11"/>
  <c r="C6" i="11"/>
  <c r="C5" i="11"/>
  <c r="C4" i="11"/>
  <c r="C3" i="11"/>
  <c r="D34" i="9"/>
  <c r="D33" i="9"/>
  <c r="D32" i="9"/>
  <c r="D31" i="9"/>
  <c r="D30" i="9"/>
  <c r="D29" i="9"/>
  <c r="D28" i="9"/>
  <c r="D27" i="9"/>
  <c r="D26" i="9"/>
  <c r="D25" i="9"/>
  <c r="C8" i="9"/>
  <c r="C7" i="9"/>
  <c r="C6" i="9"/>
  <c r="C5" i="9"/>
  <c r="D19" i="2"/>
  <c r="C10" i="1"/>
  <c r="C11" i="1"/>
  <c r="C20" i="1" s="1"/>
  <c r="C13" i="1"/>
  <c r="C17" i="1" s="1"/>
  <c r="C27" i="1"/>
  <c r="C29" i="1"/>
  <c r="C34" i="1"/>
  <c r="C9" i="2"/>
  <c r="O15" i="11" l="1"/>
  <c r="F14" i="9" s="1"/>
  <c r="P15" i="11"/>
  <c r="M15" i="11"/>
  <c r="H14" i="9" s="1"/>
  <c r="N15" i="11"/>
  <c r="C22" i="1"/>
  <c r="C30" i="1"/>
  <c r="C12" i="1"/>
  <c r="A7" i="11"/>
  <c r="Q15" i="11" l="1"/>
  <c r="Q6" i="11" s="1"/>
  <c r="G14" i="9"/>
  <c r="G15" i="9" s="1"/>
  <c r="F15" i="9"/>
  <c r="H15" i="9"/>
  <c r="G11" i="9" s="1"/>
  <c r="E14" i="9"/>
  <c r="D14" i="9" l="1"/>
  <c r="D15" i="9" s="1"/>
  <c r="E15" i="9"/>
  <c r="D16" i="9" l="1"/>
  <c r="D17" i="9"/>
  <c r="D18" i="9" l="1"/>
  <c r="G10" i="9" l="1"/>
  <c r="E12" i="2"/>
  <c r="E13" i="2" s="1"/>
  <c r="E14" i="2" s="1"/>
  <c r="E15" i="2" s="1"/>
</calcChain>
</file>

<file path=xl/sharedStrings.xml><?xml version="1.0" encoding="utf-8"?>
<sst xmlns="http://schemas.openxmlformats.org/spreadsheetml/2006/main" count="116" uniqueCount="96">
  <si>
    <t xml:space="preserve">Izpildītājs: </t>
  </si>
  <si>
    <t>SIA  INOVA  Reģ. nr. LV40103233035</t>
  </si>
  <si>
    <t xml:space="preserve">Būves nosaukums: </t>
  </si>
  <si>
    <t>Daudzdzīvokļu ēka</t>
  </si>
  <si>
    <t xml:space="preserve">Objekta nosaukums: </t>
  </si>
  <si>
    <t>Vienkāršota renovācija</t>
  </si>
  <si>
    <t>Objekta adrese:</t>
  </si>
  <si>
    <t>Liepāja, Dorupes 34</t>
  </si>
  <si>
    <t>Tāmes izmaksas (bez PVN):</t>
  </si>
  <si>
    <t>Tāme sastādīta 2011. gada tirgus cenās</t>
  </si>
  <si>
    <t>Tāme sastādīta 2011. gada 05. septembrī</t>
  </si>
  <si>
    <t>Platums (m)</t>
  </si>
  <si>
    <t>Dziļums (m)</t>
  </si>
  <si>
    <t>Augstums (m)</t>
  </si>
  <si>
    <t>Apbūves laukums (m²)</t>
  </si>
  <si>
    <t>Perimetrs (m)</t>
  </si>
  <si>
    <t>Fasādes laukums (m²)</t>
  </si>
  <si>
    <t>Vecie logi dzīvokļos(m²)</t>
  </si>
  <si>
    <t>Jaunie logi dzīvokļos(m²)</t>
  </si>
  <si>
    <t>Vecie logi koplietošanas telpās (m²)</t>
  </si>
  <si>
    <t>Jaunie logi koplietošanas telpās (m²)</t>
  </si>
  <si>
    <t>Logi kopā (m²)</t>
  </si>
  <si>
    <t>Lodžijas</t>
  </si>
  <si>
    <t>Cokola augstums (m)</t>
  </si>
  <si>
    <t>Cokola laukums (m²)</t>
  </si>
  <si>
    <t>Pamatu siltinājuma augstums (m)</t>
  </si>
  <si>
    <t>Pamatu siltinājuma laukums (m²)</t>
  </si>
  <si>
    <t>Ārdurvju skaits (ieskaitot kāpņu telpu, pagrabu u.c.)</t>
  </si>
  <si>
    <t>Ieejas jumtiņu skaits (gab)</t>
  </si>
  <si>
    <t>Ieejas jumtiņa platums</t>
  </si>
  <si>
    <t>Ieejas jumtiņa dziļums</t>
  </si>
  <si>
    <t>Ieejas jumtiņu platība (m²)</t>
  </si>
  <si>
    <t>Jumta kores augstums (m)</t>
  </si>
  <si>
    <t>Jumta platība</t>
  </si>
  <si>
    <t>Pamatu pēdas laukums</t>
  </si>
  <si>
    <t>Skursteņi (gab)</t>
  </si>
  <si>
    <t>Ventilācijas izvadi (gab)</t>
  </si>
  <si>
    <t>Jumta lūkas (gab)</t>
  </si>
  <si>
    <t>Radiatori</t>
  </si>
  <si>
    <t>Apkures caurules (m)</t>
  </si>
  <si>
    <t>Karstā ūdens caurules (m)</t>
  </si>
  <si>
    <t>Darba samaksas likme</t>
  </si>
  <si>
    <t>Transporta izdevumi</t>
  </si>
  <si>
    <t>Pieskaitāmie izdevumi</t>
  </si>
  <si>
    <t>Peļņa</t>
  </si>
  <si>
    <t>Būvniecības koptāme</t>
  </si>
  <si>
    <t xml:space="preserve">Objekta adrese: </t>
  </si>
  <si>
    <t>Nr.p.k.</t>
  </si>
  <si>
    <t>Sastādīja:</t>
  </si>
  <si>
    <t>Kods, tāmes Nr.</t>
  </si>
  <si>
    <t>Kods</t>
  </si>
  <si>
    <t>Mērvienība</t>
  </si>
  <si>
    <t>Daudzums</t>
  </si>
  <si>
    <t>Vienības izmaksas</t>
  </si>
  <si>
    <t>Kopā uz visu apjomu</t>
  </si>
  <si>
    <t>Kopā</t>
  </si>
  <si>
    <t>Lokālā tāme Nr.</t>
  </si>
  <si>
    <t>Būvdarbu veids vai konstruktīvā elementa nosaukums</t>
  </si>
  <si>
    <t>Būves nosaukums</t>
  </si>
  <si>
    <t>Būves nosaukums:</t>
  </si>
  <si>
    <t>Pasūtījuma Nr.</t>
  </si>
  <si>
    <t>Objekta nosaukums</t>
  </si>
  <si>
    <t>Objekta izmaksas (euro)</t>
  </si>
  <si>
    <t>PVN (21%)</t>
  </si>
  <si>
    <t>Parakstīšanas datums:</t>
  </si>
  <si>
    <t>Tāmes izmaksas</t>
  </si>
  <si>
    <t>Par kopējo summu (euro)</t>
  </si>
  <si>
    <t xml:space="preserve">Kopējā darbietilpība (c/h) </t>
  </si>
  <si>
    <t>Darbietilpība (c/h)</t>
  </si>
  <si>
    <t>Tai skaitā</t>
  </si>
  <si>
    <t>darba alga</t>
  </si>
  <si>
    <t>būvizstrādājumi</t>
  </si>
  <si>
    <t>mehānismi</t>
  </si>
  <si>
    <t>Virsizdevumi (t.sk. darba aizsardzība)</t>
  </si>
  <si>
    <t xml:space="preserve">Peļņa </t>
  </si>
  <si>
    <t>Pavisam kopā</t>
  </si>
  <si>
    <t>Objekta adrese</t>
  </si>
  <si>
    <t xml:space="preserve">Pasūtījuma Nr. </t>
  </si>
  <si>
    <t>Būvdarbu nosaukums</t>
  </si>
  <si>
    <t>Laika norma (c/h)</t>
  </si>
  <si>
    <t>Darba samaksas likme (euro/h)</t>
  </si>
  <si>
    <t>kopā</t>
  </si>
  <si>
    <t>darbietilpība (c/h)</t>
  </si>
  <si>
    <t>summa</t>
  </si>
  <si>
    <t>KOPĀ:</t>
  </si>
  <si>
    <t>Kopā bez PVN</t>
  </si>
  <si>
    <t>Tiešās izmaksas kopā, t.sk. darba devēja sociālais nodoklis 24,09%</t>
  </si>
  <si>
    <t>kompl.</t>
  </si>
  <si>
    <t xml:space="preserve">Garāžas vārtu montāža Semināra ielā 2A, Valmierā </t>
  </si>
  <si>
    <t>Semināra iela 2A, Valmiera</t>
  </si>
  <si>
    <t xml:space="preserve">Garāžas vārtu montāža </t>
  </si>
  <si>
    <t xml:space="preserve">Kopsavilkums - Garāžas vārtu montāža Semināra ielā 2A, Valmierā </t>
  </si>
  <si>
    <t>a</t>
  </si>
  <si>
    <t xml:space="preserve">Gārāžas vārti V-1 </t>
  </si>
  <si>
    <t>Gārāžas vārti V-2</t>
  </si>
  <si>
    <t>Montāža, t.sk. visi palīmateriāli, mehānismi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</si>
</sst>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 &quot;#,##0\ ;&quot;  (&quot;#,##0\);&quot;  - &quot;;@\ "/>
    <numFmt numFmtId="165" formatCode="&quot; $ &quot;#,##0\ ;&quot; $ (&quot;#,##0\);&quot; $ - &quot;;@\ "/>
    <numFmt numFmtId="166" formatCode="#"/>
    <numFmt numFmtId="167" formatCode="\ yyyy&quot;. gada &quot;d/\ mmmm"/>
    <numFmt numFmtId="168" formatCode="#,##0.00&quot;   &quot;;\-#,##0.00&quot;   &quot;;@"/>
    <numFmt numFmtId="169" formatCode="[$-F800]dddd\,\ mmmm\ dd\,\ yyyy"/>
  </numFmts>
  <fonts count="18" x14ac:knownFonts="1"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7"/>
      <color indexed="8"/>
      <name val="Arial"/>
      <family val="2"/>
      <charset val="186"/>
    </font>
    <font>
      <b/>
      <sz val="7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MS Sans Serif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>
      <alignment vertical="center"/>
    </xf>
    <xf numFmtId="164" fontId="10" fillId="0" borderId="0" applyFill="0" applyBorder="0" applyProtection="0">
      <alignment vertical="center"/>
    </xf>
    <xf numFmtId="165" fontId="10" fillId="0" borderId="0" applyFill="0" applyBorder="0" applyProtection="0">
      <alignment vertical="center"/>
    </xf>
    <xf numFmtId="0" fontId="7" fillId="0" borderId="0"/>
    <xf numFmtId="0" fontId="9" fillId="0" borderId="0"/>
    <xf numFmtId="0" fontId="8" fillId="0" borderId="0"/>
    <xf numFmtId="0" fontId="7" fillId="0" borderId="0"/>
    <xf numFmtId="0" fontId="9" fillId="0" borderId="0"/>
  </cellStyleXfs>
  <cellXfs count="1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" fontId="1" fillId="0" borderId="0" xfId="3" applyNumberFormat="1" applyFont="1" applyBorder="1" applyAlignment="1">
      <alignment horizontal="right" vertical="center"/>
    </xf>
    <xf numFmtId="0" fontId="1" fillId="0" borderId="0" xfId="3" applyFont="1" applyFill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9" fontId="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horizontal="left" vertical="center"/>
    </xf>
    <xf numFmtId="2" fontId="1" fillId="0" borderId="0" xfId="3" applyNumberFormat="1" applyFont="1" applyFill="1" applyAlignment="1">
      <alignment horizontal="center" vertical="center"/>
    </xf>
    <xf numFmtId="2" fontId="1" fillId="0" borderId="0" xfId="3" applyNumberFormat="1" applyFont="1" applyFill="1" applyAlignment="1">
      <alignment vertical="center"/>
    </xf>
    <xf numFmtId="1" fontId="1" fillId="0" borderId="0" xfId="3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wrapText="1"/>
    </xf>
    <xf numFmtId="4" fontId="5" fillId="3" borderId="0" xfId="0" applyNumberFormat="1" applyFont="1" applyFill="1" applyAlignment="1">
      <alignment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69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4" fontId="1" fillId="0" borderId="5" xfId="0" quotePrefix="1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Font="1" applyFill="1">
      <alignment vertical="center"/>
    </xf>
    <xf numFmtId="4" fontId="11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 wrapText="1"/>
    </xf>
    <xf numFmtId="168" fontId="12" fillId="0" borderId="2" xfId="0" applyNumberFormat="1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9" fontId="12" fillId="0" borderId="9" xfId="0" applyNumberFormat="1" applyFont="1" applyFill="1" applyBorder="1" applyAlignment="1">
      <alignment horizontal="center" vertical="center" wrapText="1"/>
    </xf>
    <xf numFmtId="39" fontId="12" fillId="0" borderId="5" xfId="0" applyNumberFormat="1" applyFont="1" applyFill="1" applyBorder="1" applyAlignment="1">
      <alignment horizontal="center" vertical="center" wrapText="1"/>
    </xf>
    <xf numFmtId="39" fontId="12" fillId="4" borderId="5" xfId="0" applyNumberFormat="1" applyFont="1" applyFill="1" applyBorder="1" applyAlignment="1">
      <alignment horizontal="center" vertical="center" wrapText="1"/>
    </xf>
    <xf numFmtId="39" fontId="12" fillId="4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/>
    <xf numFmtId="0" fontId="13" fillId="0" borderId="5" xfId="0" applyFont="1" applyBorder="1" applyAlignment="1">
      <alignment horizontal="center" vertical="center"/>
    </xf>
    <xf numFmtId="39" fontId="12" fillId="0" borderId="4" xfId="0" applyNumberFormat="1" applyFont="1" applyFill="1" applyBorder="1" applyAlignment="1">
      <alignment horizontal="center" vertical="center"/>
    </xf>
    <xf numFmtId="39" fontId="12" fillId="0" borderId="2" xfId="0" applyNumberFormat="1" applyFont="1" applyFill="1" applyBorder="1" applyAlignment="1">
      <alignment horizontal="center" vertical="center" wrapText="1"/>
    </xf>
    <xf numFmtId="39" fontId="12" fillId="4" borderId="2" xfId="0" applyNumberFormat="1" applyFont="1" applyFill="1" applyBorder="1" applyAlignment="1">
      <alignment horizontal="center" vertical="center" wrapText="1"/>
    </xf>
    <xf numFmtId="39" fontId="12" fillId="4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67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6" fontId="3" fillId="2" borderId="0" xfId="0" applyNumberFormat="1" applyFont="1" applyFill="1" applyAlignment="1">
      <alignment horizontal="left" vertical="center"/>
    </xf>
    <xf numFmtId="0" fontId="1" fillId="0" borderId="0" xfId="3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166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67" fontId="11" fillId="0" borderId="11" xfId="0" applyNumberFormat="1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right" vertical="center" wrapText="1"/>
    </xf>
    <xf numFmtId="2" fontId="16" fillId="0" borderId="13" xfId="0" applyNumberFormat="1" applyFont="1" applyFill="1" applyBorder="1" applyAlignment="1">
      <alignment horizontal="right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5" fillId="4" borderId="5" xfId="0" applyFont="1" applyFill="1" applyBorder="1" applyAlignment="1"/>
    <xf numFmtId="0" fontId="1" fillId="0" borderId="5" xfId="0" applyFont="1" applyBorder="1" applyAlignment="1">
      <alignment horizontal="right" vertical="center" wrapText="1"/>
    </xf>
  </cellXfs>
  <cellStyles count="8">
    <cellStyle name="Comma[0]" xfId="1"/>
    <cellStyle name="Currency[0]" xfId="2"/>
    <cellStyle name="Excel Built-in Normal" xfId="3"/>
    <cellStyle name="Normal 2" xfId="4"/>
    <cellStyle name="Normal 3 3" xfId="5"/>
    <cellStyle name="Parasts" xfId="0" builtinId="0"/>
    <cellStyle name="Parasts 2" xfId="6"/>
    <cellStyle name="Обычный_2009-04-27_PED IESN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95" workbookViewId="0">
      <selection activeCell="L6" sqref="L6"/>
    </sheetView>
  </sheetViews>
  <sheetFormatPr defaultColWidth="8.7109375" defaultRowHeight="12.75" x14ac:dyDescent="0.2"/>
  <cols>
    <col min="1" max="1" width="2.7109375" customWidth="1"/>
    <col min="2" max="2" width="44.140625" customWidth="1"/>
    <col min="3" max="3" width="8.7109375" customWidth="1"/>
    <col min="4" max="15" width="7.140625" customWidth="1"/>
  </cols>
  <sheetData>
    <row r="1" spans="1:15" x14ac:dyDescent="0.2">
      <c r="A1" s="39"/>
      <c r="B1" s="40" t="s">
        <v>0</v>
      </c>
      <c r="C1" s="88" t="s">
        <v>1</v>
      </c>
      <c r="D1" s="88"/>
      <c r="E1" s="88"/>
      <c r="F1" s="88"/>
      <c r="G1" s="88"/>
      <c r="H1" s="39"/>
      <c r="I1" s="39"/>
      <c r="J1" s="39"/>
      <c r="K1" s="39"/>
      <c r="L1" s="39"/>
      <c r="M1" s="39"/>
      <c r="N1" s="39"/>
      <c r="O1" s="39"/>
    </row>
    <row r="2" spans="1:15" x14ac:dyDescent="0.2">
      <c r="B2" s="40" t="s">
        <v>2</v>
      </c>
      <c r="C2" s="88" t="s">
        <v>3</v>
      </c>
      <c r="D2" s="88"/>
      <c r="E2" s="88"/>
    </row>
    <row r="3" spans="1:15" x14ac:dyDescent="0.2">
      <c r="B3" s="40" t="s">
        <v>4</v>
      </c>
      <c r="C3" s="88" t="s">
        <v>5</v>
      </c>
      <c r="D3" s="88"/>
      <c r="E3" s="88"/>
    </row>
    <row r="4" spans="1:15" ht="12.75" customHeight="1" x14ac:dyDescent="0.2">
      <c r="B4" s="40" t="s">
        <v>6</v>
      </c>
      <c r="C4" s="89" t="s">
        <v>7</v>
      </c>
      <c r="D4" s="89"/>
      <c r="E4" s="89"/>
      <c r="F4" s="89"/>
      <c r="G4" s="89"/>
      <c r="L4" s="87" t="s">
        <v>8</v>
      </c>
      <c r="M4" s="87"/>
      <c r="N4" s="87"/>
      <c r="O4" s="50"/>
    </row>
    <row r="5" spans="1:15" x14ac:dyDescent="0.2">
      <c r="B5" s="40" t="s">
        <v>9</v>
      </c>
      <c r="L5" s="87" t="s">
        <v>10</v>
      </c>
      <c r="M5" s="87"/>
      <c r="N5" s="87"/>
      <c r="O5" s="87"/>
    </row>
    <row r="6" spans="1:15" x14ac:dyDescent="0.2">
      <c r="B6" s="40"/>
    </row>
    <row r="7" spans="1:15" x14ac:dyDescent="0.2">
      <c r="B7" s="40" t="s">
        <v>11</v>
      </c>
      <c r="C7" s="41">
        <v>96.9</v>
      </c>
    </row>
    <row r="8" spans="1:15" x14ac:dyDescent="0.2">
      <c r="B8" s="40" t="s">
        <v>12</v>
      </c>
      <c r="C8" s="41">
        <v>12.8</v>
      </c>
    </row>
    <row r="9" spans="1:15" x14ac:dyDescent="0.2">
      <c r="B9" s="40" t="s">
        <v>13</v>
      </c>
      <c r="C9" s="41">
        <v>14</v>
      </c>
    </row>
    <row r="10" spans="1:15" x14ac:dyDescent="0.2">
      <c r="B10" s="40" t="s">
        <v>14</v>
      </c>
      <c r="C10" s="42">
        <f>C7*C8</f>
        <v>1240.3200000000002</v>
      </c>
    </row>
    <row r="11" spans="1:15" x14ac:dyDescent="0.2">
      <c r="B11" s="40" t="s">
        <v>15</v>
      </c>
      <c r="C11" s="42">
        <f>(C7+C8)*2</f>
        <v>219.4</v>
      </c>
    </row>
    <row r="12" spans="1:15" x14ac:dyDescent="0.2">
      <c r="B12" s="40" t="s">
        <v>16</v>
      </c>
      <c r="C12" s="42">
        <f>C11*C9</f>
        <v>3071.6</v>
      </c>
    </row>
    <row r="13" spans="1:15" x14ac:dyDescent="0.2">
      <c r="B13" s="40" t="s">
        <v>17</v>
      </c>
      <c r="C13" s="41">
        <f>381.15+8</f>
        <v>389.15</v>
      </c>
    </row>
    <row r="14" spans="1:15" x14ac:dyDescent="0.2">
      <c r="B14" s="40" t="s">
        <v>18</v>
      </c>
      <c r="C14" s="41">
        <v>470.74</v>
      </c>
    </row>
    <row r="15" spans="1:15" x14ac:dyDescent="0.2">
      <c r="B15" s="40" t="s">
        <v>19</v>
      </c>
      <c r="C15" s="41">
        <v>225</v>
      </c>
    </row>
    <row r="16" spans="1:15" x14ac:dyDescent="0.2">
      <c r="B16" s="40" t="s">
        <v>20</v>
      </c>
      <c r="C16" s="41"/>
    </row>
    <row r="17" spans="2:3" x14ac:dyDescent="0.2">
      <c r="B17" s="40" t="s">
        <v>21</v>
      </c>
      <c r="C17" s="42">
        <f>((C13+C14)+C15)+C16</f>
        <v>1084.8899999999999</v>
      </c>
    </row>
    <row r="18" spans="2:3" x14ac:dyDescent="0.2">
      <c r="B18" s="40" t="s">
        <v>22</v>
      </c>
      <c r="C18" s="41">
        <v>0</v>
      </c>
    </row>
    <row r="19" spans="2:3" x14ac:dyDescent="0.2">
      <c r="B19" s="40" t="s">
        <v>23</v>
      </c>
      <c r="C19" s="41">
        <v>0.8</v>
      </c>
    </row>
    <row r="20" spans="2:3" x14ac:dyDescent="0.2">
      <c r="B20" s="40" t="s">
        <v>24</v>
      </c>
      <c r="C20" s="42">
        <f>C11*C19</f>
        <v>175.52</v>
      </c>
    </row>
    <row r="21" spans="2:3" x14ac:dyDescent="0.2">
      <c r="B21" s="40" t="s">
        <v>25</v>
      </c>
      <c r="C21" s="41">
        <v>1</v>
      </c>
    </row>
    <row r="22" spans="2:3" x14ac:dyDescent="0.2">
      <c r="B22" s="40" t="s">
        <v>26</v>
      </c>
      <c r="C22" s="42">
        <f>C21*C11</f>
        <v>219.4</v>
      </c>
    </row>
    <row r="23" spans="2:3" x14ac:dyDescent="0.2">
      <c r="B23" s="40" t="s">
        <v>27</v>
      </c>
      <c r="C23" s="41">
        <v>9</v>
      </c>
    </row>
    <row r="24" spans="2:3" x14ac:dyDescent="0.2">
      <c r="B24" s="40" t="s">
        <v>28</v>
      </c>
      <c r="C24" s="41">
        <v>6</v>
      </c>
    </row>
    <row r="25" spans="2:3" x14ac:dyDescent="0.2">
      <c r="B25" s="40" t="s">
        <v>29</v>
      </c>
      <c r="C25" s="41">
        <v>3</v>
      </c>
    </row>
    <row r="26" spans="2:3" x14ac:dyDescent="0.2">
      <c r="B26" s="40" t="s">
        <v>30</v>
      </c>
      <c r="C26" s="41">
        <v>1.5</v>
      </c>
    </row>
    <row r="27" spans="2:3" x14ac:dyDescent="0.2">
      <c r="B27" s="40" t="s">
        <v>31</v>
      </c>
      <c r="C27" s="42">
        <f>C25*C26</f>
        <v>4.5</v>
      </c>
    </row>
    <row r="28" spans="2:3" x14ac:dyDescent="0.2">
      <c r="B28" s="40" t="s">
        <v>32</v>
      </c>
      <c r="C28" s="41">
        <v>2</v>
      </c>
    </row>
    <row r="29" spans="2:3" x14ac:dyDescent="0.2">
      <c r="B29" s="40" t="s">
        <v>33</v>
      </c>
      <c r="C29" s="42">
        <f>IF((C28=0),((SQRT(((C28^2)+((C8/2)^2)))*C7)*2),(((SQRT(((C28^2)+((C8/2)^2)))*C7)*2)*1.1))</f>
        <v>1429.4191930654915</v>
      </c>
    </row>
    <row r="30" spans="2:3" x14ac:dyDescent="0.2">
      <c r="B30" s="40" t="s">
        <v>34</v>
      </c>
      <c r="C30" s="42">
        <f>(C11*0.5)+1</f>
        <v>110.7</v>
      </c>
    </row>
    <row r="31" spans="2:3" x14ac:dyDescent="0.2">
      <c r="B31" s="40" t="s">
        <v>35</v>
      </c>
      <c r="C31" s="41">
        <v>0</v>
      </c>
    </row>
    <row r="32" spans="2:3" x14ac:dyDescent="0.2">
      <c r="B32" s="40" t="s">
        <v>36</v>
      </c>
      <c r="C32" s="41">
        <v>18</v>
      </c>
    </row>
    <row r="33" spans="1:16" x14ac:dyDescent="0.2">
      <c r="B33" s="40" t="s">
        <v>37</v>
      </c>
      <c r="C33" s="41">
        <v>2</v>
      </c>
    </row>
    <row r="34" spans="1:16" x14ac:dyDescent="0.2">
      <c r="B34" s="40" t="s">
        <v>38</v>
      </c>
      <c r="C34" s="41">
        <f>84*3</f>
        <v>252</v>
      </c>
    </row>
    <row r="35" spans="1:16" x14ac:dyDescent="0.2">
      <c r="B35" s="40" t="s">
        <v>39</v>
      </c>
      <c r="C35" s="41">
        <v>400</v>
      </c>
    </row>
    <row r="36" spans="1:16" x14ac:dyDescent="0.2">
      <c r="B36" s="40" t="s">
        <v>40</v>
      </c>
      <c r="C36" s="41">
        <v>400</v>
      </c>
    </row>
    <row r="37" spans="1:16" x14ac:dyDescent="0.2">
      <c r="B37" s="40"/>
      <c r="C37" s="41"/>
    </row>
    <row r="38" spans="1:16" x14ac:dyDescent="0.2">
      <c r="B38" s="40"/>
      <c r="C38" s="41"/>
    </row>
    <row r="39" spans="1:16" x14ac:dyDescent="0.2">
      <c r="B39" s="40"/>
      <c r="C39" s="41"/>
    </row>
    <row r="40" spans="1:16" x14ac:dyDescent="0.2">
      <c r="B40" s="40" t="s">
        <v>41</v>
      </c>
      <c r="C40" s="43">
        <v>2.5</v>
      </c>
    </row>
    <row r="41" spans="1:16" x14ac:dyDescent="0.2">
      <c r="A41" s="44"/>
      <c r="B41" s="45" t="s">
        <v>42</v>
      </c>
      <c r="C41" s="46">
        <v>0.05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4"/>
    </row>
    <row r="42" spans="1:16" x14ac:dyDescent="0.2">
      <c r="A42" s="44"/>
      <c r="B42" s="45" t="s">
        <v>43</v>
      </c>
      <c r="C42" s="46">
        <v>0.08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4"/>
    </row>
    <row r="43" spans="1:16" x14ac:dyDescent="0.2">
      <c r="B43" s="48" t="s">
        <v>44</v>
      </c>
      <c r="C43" s="49">
        <v>0.04</v>
      </c>
    </row>
  </sheetData>
  <sheetProtection selectLockedCells="1" selectUnlockedCells="1"/>
  <mergeCells count="6">
    <mergeCell ref="L5:O5"/>
    <mergeCell ref="C1:G1"/>
    <mergeCell ref="C2:E2"/>
    <mergeCell ref="C3:E3"/>
    <mergeCell ref="C4:G4"/>
    <mergeCell ref="L4:N4"/>
  </mergeCells>
  <pageMargins left="0.75" right="0.75" top="1.79" bottom="1.79" header="0.51" footer="0.51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4"/>
  <sheetViews>
    <sheetView zoomScale="110" workbookViewId="0">
      <selection activeCell="B40" sqref="B40"/>
    </sheetView>
  </sheetViews>
  <sheetFormatPr defaultRowHeight="12.75" x14ac:dyDescent="0.2"/>
  <cols>
    <col min="1" max="1" width="13.42578125" style="7" customWidth="1"/>
    <col min="2" max="2" width="16.140625" style="7" customWidth="1"/>
    <col min="3" max="3" width="22.85546875" style="7" customWidth="1"/>
    <col min="4" max="4" width="28.5703125" style="7" customWidth="1"/>
    <col min="5" max="5" width="34.85546875" style="7" customWidth="1"/>
    <col min="6" max="6" width="9.140625" style="7"/>
    <col min="7" max="7" width="28.5703125" style="7" bestFit="1" customWidth="1"/>
    <col min="8" max="16384" width="9.140625" style="7"/>
  </cols>
  <sheetData>
    <row r="3" spans="1:13" ht="15.75" x14ac:dyDescent="0.2">
      <c r="A3" s="90" t="s">
        <v>45</v>
      </c>
      <c r="B3" s="90"/>
      <c r="C3" s="90"/>
      <c r="D3" s="90"/>
      <c r="E3" s="90"/>
    </row>
    <row r="4" spans="1:13" x14ac:dyDescent="0.2">
      <c r="A4" s="12"/>
      <c r="B4" s="12"/>
      <c r="C4" s="12"/>
      <c r="D4" s="12"/>
      <c r="E4" s="12"/>
    </row>
    <row r="5" spans="1:13" s="8" customFormat="1" x14ac:dyDescent="0.2">
      <c r="A5" s="91" t="s">
        <v>4</v>
      </c>
      <c r="B5" s="91"/>
      <c r="C5" s="92" t="s">
        <v>88</v>
      </c>
      <c r="D5" s="92"/>
      <c r="E5" s="92"/>
      <c r="F5" s="15"/>
      <c r="G5" s="15"/>
      <c r="H5" s="15"/>
      <c r="I5" s="15"/>
      <c r="J5" s="15"/>
      <c r="K5" s="38"/>
      <c r="L5" s="25"/>
      <c r="M5" s="26"/>
    </row>
    <row r="6" spans="1:13" s="8" customFormat="1" x14ac:dyDescent="0.2">
      <c r="A6" s="91" t="s">
        <v>59</v>
      </c>
      <c r="B6" s="91"/>
      <c r="C6" s="92" t="s">
        <v>90</v>
      </c>
      <c r="D6" s="92"/>
      <c r="E6" s="92"/>
      <c r="F6" s="15"/>
      <c r="G6" s="15"/>
      <c r="H6" s="15"/>
      <c r="I6" s="15"/>
      <c r="J6" s="15"/>
      <c r="K6" s="38"/>
      <c r="L6" s="25"/>
      <c r="M6" s="26"/>
    </row>
    <row r="7" spans="1:13" s="9" customFormat="1" x14ac:dyDescent="0.2">
      <c r="A7" s="97" t="s">
        <v>46</v>
      </c>
      <c r="B7" s="97"/>
      <c r="C7" s="92" t="s">
        <v>89</v>
      </c>
      <c r="D7" s="92"/>
      <c r="E7" s="92"/>
    </row>
    <row r="8" spans="1:13" s="9" customFormat="1" ht="12.75" customHeight="1" x14ac:dyDescent="0.2">
      <c r="A8" s="91" t="s">
        <v>60</v>
      </c>
      <c r="B8" s="91"/>
      <c r="C8" s="92"/>
      <c r="D8" s="92"/>
      <c r="E8" s="92"/>
    </row>
    <row r="9" spans="1:13" s="9" customFormat="1" ht="12.75" customHeight="1" x14ac:dyDescent="0.2">
      <c r="A9" s="13"/>
      <c r="B9" s="13"/>
      <c r="C9" s="96">
        <f ca="1">NOW()</f>
        <v>44048.591975925927</v>
      </c>
      <c r="D9" s="96"/>
      <c r="E9" s="96"/>
    </row>
    <row r="10" spans="1:13" x14ac:dyDescent="0.2">
      <c r="G10" s="36"/>
    </row>
    <row r="11" spans="1:13" ht="32.25" customHeight="1" x14ac:dyDescent="0.2">
      <c r="A11" s="51" t="s">
        <v>47</v>
      </c>
      <c r="B11" s="98" t="s">
        <v>61</v>
      </c>
      <c r="C11" s="99"/>
      <c r="D11" s="100"/>
      <c r="E11" s="2" t="s">
        <v>62</v>
      </c>
    </row>
    <row r="12" spans="1:13" ht="32.25" customHeight="1" x14ac:dyDescent="0.2">
      <c r="A12" s="51">
        <v>1</v>
      </c>
      <c r="B12" s="98" t="str">
        <f>C5</f>
        <v xml:space="preserve">Garāžas vārtu montāža Semināra ielā 2A, Valmierā </v>
      </c>
      <c r="C12" s="99"/>
      <c r="D12" s="100"/>
      <c r="E12" s="56">
        <f>'Kopsavilkuma aprēķins'!D18</f>
        <v>0</v>
      </c>
    </row>
    <row r="13" spans="1:13" x14ac:dyDescent="0.2">
      <c r="A13" s="19"/>
      <c r="B13" s="101" t="s">
        <v>85</v>
      </c>
      <c r="C13" s="102"/>
      <c r="D13" s="103"/>
      <c r="E13" s="57">
        <f>SUM(E12:E12)</f>
        <v>0</v>
      </c>
    </row>
    <row r="14" spans="1:13" x14ac:dyDescent="0.2">
      <c r="A14" s="93" t="s">
        <v>63</v>
      </c>
      <c r="B14" s="94"/>
      <c r="C14" s="94"/>
      <c r="D14" s="95"/>
      <c r="E14" s="57">
        <f>SUM(E13*21%)</f>
        <v>0</v>
      </c>
    </row>
    <row r="15" spans="1:13" x14ac:dyDescent="0.2">
      <c r="A15" s="58"/>
      <c r="B15" s="58"/>
      <c r="C15" s="58"/>
      <c r="D15" s="59" t="s">
        <v>84</v>
      </c>
      <c r="E15" s="57">
        <f>SUM(E13:E14)</f>
        <v>0</v>
      </c>
    </row>
    <row r="17" spans="1:5" x14ac:dyDescent="0.2">
      <c r="D17" s="7" t="s">
        <v>64</v>
      </c>
    </row>
    <row r="18" spans="1:5" x14ac:dyDescent="0.2">
      <c r="D18" s="53"/>
    </row>
    <row r="19" spans="1:5" x14ac:dyDescent="0.2">
      <c r="A19" s="7" t="s">
        <v>48</v>
      </c>
      <c r="C19" s="24"/>
      <c r="D19" s="54">
        <f ca="1">NOW()</f>
        <v>44048.591975925927</v>
      </c>
      <c r="E19" s="24"/>
    </row>
    <row r="20" spans="1:5" x14ac:dyDescent="0.2">
      <c r="C20" s="24"/>
      <c r="D20" s="54"/>
      <c r="E20" s="24"/>
    </row>
    <row r="21" spans="1:5" x14ac:dyDescent="0.2">
      <c r="C21" s="24"/>
      <c r="D21" s="54"/>
      <c r="E21" s="24"/>
    </row>
    <row r="22" spans="1:5" x14ac:dyDescent="0.2">
      <c r="D22" s="54"/>
    </row>
    <row r="23" spans="1:5" x14ac:dyDescent="0.2">
      <c r="D23" s="54"/>
    </row>
    <row r="24" spans="1:5" x14ac:dyDescent="0.2">
      <c r="C24" s="24"/>
      <c r="D24" s="54"/>
      <c r="E24" s="24"/>
    </row>
    <row r="25" spans="1:5" x14ac:dyDescent="0.2">
      <c r="C25" s="24"/>
      <c r="D25" s="24"/>
      <c r="E25" s="24"/>
    </row>
    <row r="26" spans="1:5" x14ac:dyDescent="0.2">
      <c r="C26" s="24"/>
      <c r="D26" s="24"/>
      <c r="E26" s="24"/>
    </row>
    <row r="27" spans="1:5" x14ac:dyDescent="0.2">
      <c r="C27" s="24"/>
      <c r="D27" s="24"/>
      <c r="E27" s="24"/>
    </row>
    <row r="28" spans="1:5" x14ac:dyDescent="0.2">
      <c r="C28" s="24"/>
      <c r="D28" s="24"/>
      <c r="E28" s="24"/>
    </row>
    <row r="29" spans="1:5" x14ac:dyDescent="0.2">
      <c r="C29" s="24"/>
      <c r="D29" s="24"/>
      <c r="E29" s="24"/>
    </row>
    <row r="30" spans="1:5" x14ac:dyDescent="0.2">
      <c r="C30" s="24"/>
      <c r="D30" s="24"/>
      <c r="E30" s="24"/>
    </row>
    <row r="31" spans="1:5" x14ac:dyDescent="0.2">
      <c r="C31" s="24"/>
      <c r="D31" s="24"/>
      <c r="E31" s="24"/>
    </row>
    <row r="32" spans="1:5" x14ac:dyDescent="0.2">
      <c r="C32" s="5"/>
      <c r="D32" s="5"/>
      <c r="E32" s="5"/>
    </row>
    <row r="33" spans="3:7" x14ac:dyDescent="0.2">
      <c r="C33" s="5"/>
      <c r="D33" s="5"/>
      <c r="E33" s="5"/>
    </row>
    <row r="34" spans="3:7" x14ac:dyDescent="0.2">
      <c r="E34" s="37"/>
      <c r="F34" s="37"/>
      <c r="G34" s="37"/>
    </row>
  </sheetData>
  <sheetProtection selectLockedCells="1" selectUnlockedCells="1"/>
  <mergeCells count="14">
    <mergeCell ref="A14:D14"/>
    <mergeCell ref="A8:B8"/>
    <mergeCell ref="C8:E8"/>
    <mergeCell ref="C9:E9"/>
    <mergeCell ref="A7:B7"/>
    <mergeCell ref="C7:E7"/>
    <mergeCell ref="B11:D11"/>
    <mergeCell ref="B12:D12"/>
    <mergeCell ref="B13:D13"/>
    <mergeCell ref="A3:E3"/>
    <mergeCell ref="A5:B5"/>
    <mergeCell ref="C5:E5"/>
    <mergeCell ref="A6:B6"/>
    <mergeCell ref="C6:E6"/>
  </mergeCells>
  <pageMargins left="0.59" right="0.39" top="0.79" bottom="0.63" header="0.39" footer="0.39"/>
  <pageSetup paperSize="9" scale="4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P34"/>
  <sheetViews>
    <sheetView workbookViewId="0">
      <selection activeCell="C14" sqref="C14"/>
    </sheetView>
  </sheetViews>
  <sheetFormatPr defaultRowHeight="12.75" x14ac:dyDescent="0.2"/>
  <cols>
    <col min="1" max="1" width="6.28515625" style="7" customWidth="1"/>
    <col min="2" max="2" width="9.7109375" style="7" customWidth="1"/>
    <col min="3" max="3" width="35.85546875" style="7" customWidth="1"/>
    <col min="4" max="5" width="10.7109375" style="7" customWidth="1"/>
    <col min="6" max="6" width="13.42578125" style="7" customWidth="1"/>
    <col min="7" max="8" width="11.140625" style="7" customWidth="1"/>
    <col min="9" max="16384" width="9.140625" style="7"/>
  </cols>
  <sheetData>
    <row r="3" spans="1:15" ht="15.75" x14ac:dyDescent="0.2">
      <c r="B3" s="90" t="s">
        <v>91</v>
      </c>
      <c r="C3" s="90"/>
      <c r="D3" s="90"/>
      <c r="E3" s="90"/>
      <c r="F3" s="90"/>
      <c r="G3" s="90"/>
      <c r="H3" s="90"/>
    </row>
    <row r="4" spans="1:15" x14ac:dyDescent="0.2">
      <c r="B4" s="12"/>
      <c r="C4" s="12"/>
      <c r="D4" s="12"/>
      <c r="E4" s="12"/>
      <c r="F4" s="12"/>
      <c r="G4" s="12"/>
    </row>
    <row r="5" spans="1:15" s="8" customFormat="1" x14ac:dyDescent="0.2">
      <c r="A5" s="91" t="s">
        <v>61</v>
      </c>
      <c r="B5" s="91"/>
      <c r="C5" s="104" t="str">
        <f>'Būvniecības koptāme'!C5</f>
        <v xml:space="preserve">Garāžas vārtu montāža Semināra ielā 2A, Valmierā </v>
      </c>
      <c r="D5" s="104"/>
      <c r="E5" s="104"/>
      <c r="F5" s="104"/>
      <c r="G5" s="104"/>
      <c r="H5" s="104"/>
      <c r="I5" s="25"/>
      <c r="J5" s="26"/>
    </row>
    <row r="6" spans="1:15" s="8" customFormat="1" x14ac:dyDescent="0.2">
      <c r="A6" s="91" t="s">
        <v>58</v>
      </c>
      <c r="B6" s="91"/>
      <c r="C6" s="92" t="str">
        <f>'Būvniecības koptāme'!C6</f>
        <v xml:space="preserve">Garāžas vārtu montāža </v>
      </c>
      <c r="D6" s="92"/>
      <c r="E6" s="92"/>
      <c r="F6" s="92"/>
      <c r="G6" s="92"/>
      <c r="H6" s="92"/>
      <c r="I6" s="25"/>
      <c r="J6" s="26"/>
    </row>
    <row r="7" spans="1:15" s="9" customFormat="1" x14ac:dyDescent="0.2">
      <c r="A7" s="97" t="s">
        <v>46</v>
      </c>
      <c r="B7" s="97"/>
      <c r="C7" s="104" t="str">
        <f>'Būvniecības koptāme'!C7</f>
        <v>Semināra iela 2A, Valmiera</v>
      </c>
      <c r="D7" s="104"/>
      <c r="E7" s="104"/>
      <c r="F7" s="104"/>
      <c r="G7" s="104"/>
      <c r="H7" s="104"/>
    </row>
    <row r="8" spans="1:15" s="9" customFormat="1" ht="12.75" customHeight="1" x14ac:dyDescent="0.2">
      <c r="A8" s="91" t="s">
        <v>60</v>
      </c>
      <c r="B8" s="91"/>
      <c r="C8" s="104">
        <f>'Būvniecības koptāme'!C8</f>
        <v>0</v>
      </c>
      <c r="D8" s="104"/>
      <c r="E8" s="104"/>
      <c r="F8" s="104"/>
      <c r="G8" s="104"/>
      <c r="H8" s="104"/>
    </row>
    <row r="9" spans="1:15" s="8" customFormat="1" x14ac:dyDescent="0.2">
      <c r="C9" s="15"/>
      <c r="D9" s="15"/>
      <c r="E9" s="14"/>
      <c r="F9" s="15"/>
      <c r="G9" s="15"/>
      <c r="H9" s="15"/>
      <c r="I9" s="25"/>
      <c r="J9" s="26"/>
      <c r="K9" s="26"/>
      <c r="M9" s="26"/>
      <c r="N9" s="26"/>
      <c r="O9" s="27"/>
    </row>
    <row r="10" spans="1:15" s="10" customFormat="1" x14ac:dyDescent="0.2">
      <c r="A10" s="105" t="s">
        <v>66</v>
      </c>
      <c r="B10" s="105"/>
      <c r="C10" s="105"/>
      <c r="D10" s="105"/>
      <c r="E10" s="105"/>
      <c r="F10" s="105"/>
      <c r="G10" s="16">
        <f>D18</f>
        <v>0</v>
      </c>
      <c r="H10" s="17"/>
      <c r="I10" s="28"/>
      <c r="J10" s="29"/>
      <c r="K10" s="29"/>
      <c r="M10" s="29"/>
      <c r="N10" s="29"/>
      <c r="O10" s="30"/>
    </row>
    <row r="11" spans="1:15" s="10" customFormat="1" x14ac:dyDescent="0.2">
      <c r="A11" s="105" t="s">
        <v>67</v>
      </c>
      <c r="B11" s="105"/>
      <c r="C11" s="105"/>
      <c r="D11" s="105"/>
      <c r="E11" s="105"/>
      <c r="F11" s="105"/>
      <c r="G11" s="16">
        <f>H15</f>
        <v>0</v>
      </c>
      <c r="H11" s="17"/>
      <c r="I11" s="28"/>
      <c r="J11" s="29"/>
      <c r="K11" s="29"/>
      <c r="M11" s="29"/>
      <c r="N11" s="29"/>
      <c r="O11" s="30"/>
    </row>
    <row r="12" spans="1:15" ht="21" customHeight="1" x14ac:dyDescent="0.2">
      <c r="A12" s="106" t="s">
        <v>47</v>
      </c>
      <c r="B12" s="106" t="s">
        <v>49</v>
      </c>
      <c r="C12" s="106" t="s">
        <v>57</v>
      </c>
      <c r="D12" s="106" t="s">
        <v>65</v>
      </c>
      <c r="E12" s="108" t="s">
        <v>69</v>
      </c>
      <c r="F12" s="109"/>
      <c r="G12" s="110"/>
      <c r="H12" s="106" t="s">
        <v>68</v>
      </c>
    </row>
    <row r="13" spans="1:15" ht="15.75" customHeight="1" x14ac:dyDescent="0.2">
      <c r="A13" s="107"/>
      <c r="B13" s="107"/>
      <c r="C13" s="107"/>
      <c r="D13" s="107"/>
      <c r="E13" s="2" t="s">
        <v>70</v>
      </c>
      <c r="F13" s="2" t="s">
        <v>71</v>
      </c>
      <c r="G13" s="2" t="s">
        <v>72</v>
      </c>
      <c r="H13" s="107"/>
    </row>
    <row r="14" spans="1:15" x14ac:dyDescent="0.2">
      <c r="A14" s="2">
        <v>1</v>
      </c>
      <c r="B14" s="2">
        <v>1</v>
      </c>
      <c r="C14" s="141" t="str">
        <f>'Lokālā tāme'!A11</f>
        <v xml:space="preserve">Garāžas vārtu montāža </v>
      </c>
      <c r="D14" s="18">
        <f>SUM(E14:G14)</f>
        <v>0</v>
      </c>
      <c r="E14" s="18">
        <f>'Lokālā tāme'!N15</f>
        <v>0</v>
      </c>
      <c r="F14" s="18">
        <f>'Lokālā tāme'!O15</f>
        <v>0</v>
      </c>
      <c r="G14" s="18">
        <f>'Lokālā tāme'!P15</f>
        <v>0</v>
      </c>
      <c r="H14" s="18">
        <f>'Lokālā tāme'!M15</f>
        <v>0</v>
      </c>
    </row>
    <row r="15" spans="1:15" x14ac:dyDescent="0.2">
      <c r="A15" s="19"/>
      <c r="B15" s="19"/>
      <c r="C15" s="20" t="s">
        <v>55</v>
      </c>
      <c r="D15" s="21">
        <f>ROUND(SUM(D14:D14),2)</f>
        <v>0</v>
      </c>
      <c r="E15" s="21">
        <f>ROUND(SUM(E14:E14),2)</f>
        <v>0</v>
      </c>
      <c r="F15" s="21">
        <f>ROUND(SUM(F14:F14),2)</f>
        <v>0</v>
      </c>
      <c r="G15" s="21">
        <f>ROUND(SUM(G14:G14),2)</f>
        <v>0</v>
      </c>
      <c r="H15" s="21">
        <f>ROUND(SUM(H14:H14),2)</f>
        <v>0</v>
      </c>
    </row>
    <row r="16" spans="1:15" s="11" customFormat="1" x14ac:dyDescent="0.2">
      <c r="A16" s="19"/>
      <c r="B16" s="23"/>
      <c r="C16" s="52" t="s">
        <v>73</v>
      </c>
      <c r="D16" s="18">
        <f>ROUND(D15*B16,2)</f>
        <v>0</v>
      </c>
      <c r="E16" s="18"/>
      <c r="F16" s="18"/>
      <c r="G16" s="18"/>
      <c r="H16" s="18"/>
      <c r="L16" s="31"/>
    </row>
    <row r="17" spans="1:16" s="11" customFormat="1" x14ac:dyDescent="0.2">
      <c r="A17" s="19"/>
      <c r="B17" s="23"/>
      <c r="C17" s="52" t="s">
        <v>74</v>
      </c>
      <c r="D17" s="18">
        <f>ROUND(D15*B17,2)</f>
        <v>0</v>
      </c>
      <c r="E17" s="18"/>
      <c r="F17" s="18"/>
      <c r="G17" s="18"/>
      <c r="H17" s="18"/>
      <c r="I17" s="32"/>
      <c r="J17" s="33"/>
      <c r="K17" s="34"/>
      <c r="L17" s="35"/>
      <c r="M17" s="35"/>
      <c r="N17" s="35"/>
      <c r="O17" s="35"/>
      <c r="P17" s="35"/>
    </row>
    <row r="18" spans="1:16" s="11" customFormat="1" x14ac:dyDescent="0.2">
      <c r="A18" s="19"/>
      <c r="B18" s="22"/>
      <c r="C18" s="55" t="s">
        <v>75</v>
      </c>
      <c r="D18" s="21">
        <f>SUM(D15:D17)</f>
        <v>0</v>
      </c>
      <c r="E18" s="18"/>
      <c r="F18" s="18"/>
      <c r="G18" s="18"/>
      <c r="H18" s="18"/>
      <c r="I18" s="32"/>
      <c r="J18" s="33"/>
      <c r="K18" s="34"/>
      <c r="L18" s="35"/>
      <c r="M18" s="35"/>
      <c r="N18" s="35"/>
      <c r="O18" s="35"/>
      <c r="P18" s="35"/>
    </row>
    <row r="22" spans="1:16" x14ac:dyDescent="0.2">
      <c r="A22" s="111" t="s">
        <v>48</v>
      </c>
      <c r="B22" s="111"/>
      <c r="D22" s="112"/>
      <c r="E22" s="112"/>
      <c r="F22" s="112"/>
      <c r="G22" s="112"/>
    </row>
    <row r="23" spans="1:16" x14ac:dyDescent="0.2">
      <c r="D23" s="112"/>
      <c r="E23" s="112"/>
      <c r="F23" s="112"/>
      <c r="G23" s="112"/>
    </row>
    <row r="25" spans="1:16" x14ac:dyDescent="0.2">
      <c r="A25" s="111"/>
      <c r="B25" s="111"/>
      <c r="D25" s="113">
        <f>'Būvniecības koptāme'!C24</f>
        <v>0</v>
      </c>
      <c r="E25" s="113"/>
      <c r="F25" s="113"/>
      <c r="G25" s="113"/>
    </row>
    <row r="26" spans="1:16" x14ac:dyDescent="0.2">
      <c r="D26" s="113">
        <f>'Būvniecības koptāme'!C25</f>
        <v>0</v>
      </c>
      <c r="E26" s="113"/>
      <c r="F26" s="113"/>
      <c r="G26" s="113"/>
    </row>
    <row r="27" spans="1:16" x14ac:dyDescent="0.2">
      <c r="D27" s="113">
        <f>'Būvniecības koptāme'!C26</f>
        <v>0</v>
      </c>
      <c r="E27" s="113"/>
      <c r="F27" s="113"/>
      <c r="G27" s="113"/>
    </row>
    <row r="28" spans="1:16" x14ac:dyDescent="0.2">
      <c r="D28" s="113">
        <f>'Būvniecības koptāme'!C27</f>
        <v>0</v>
      </c>
      <c r="E28" s="113"/>
      <c r="F28" s="113"/>
      <c r="G28" s="113"/>
    </row>
    <row r="29" spans="1:16" x14ac:dyDescent="0.2">
      <c r="D29" s="113">
        <f>'Būvniecības koptāme'!C28</f>
        <v>0</v>
      </c>
      <c r="E29" s="113"/>
      <c r="F29" s="113"/>
      <c r="G29" s="113"/>
    </row>
    <row r="30" spans="1:16" x14ac:dyDescent="0.2">
      <c r="D30" s="113">
        <f>'Būvniecības koptāme'!C29</f>
        <v>0</v>
      </c>
      <c r="E30" s="113"/>
      <c r="F30" s="113"/>
      <c r="G30" s="113"/>
    </row>
    <row r="31" spans="1:16" x14ac:dyDescent="0.2">
      <c r="D31" s="113">
        <f>'Būvniecības koptāme'!C30</f>
        <v>0</v>
      </c>
      <c r="E31" s="113"/>
      <c r="F31" s="113"/>
      <c r="G31" s="113"/>
    </row>
    <row r="32" spans="1:16" x14ac:dyDescent="0.2">
      <c r="D32" s="113">
        <f>'Būvniecības koptāme'!C31</f>
        <v>0</v>
      </c>
      <c r="E32" s="113"/>
      <c r="F32" s="113"/>
      <c r="G32" s="113"/>
    </row>
    <row r="33" spans="4:7" x14ac:dyDescent="0.2">
      <c r="D33" s="113">
        <f>'Būvniecības koptāme'!C32</f>
        <v>0</v>
      </c>
      <c r="E33" s="113"/>
      <c r="F33" s="113"/>
      <c r="G33" s="113"/>
    </row>
    <row r="34" spans="4:7" x14ac:dyDescent="0.2">
      <c r="D34" s="113">
        <f>'Būvniecības koptāme'!C33</f>
        <v>0</v>
      </c>
      <c r="E34" s="113"/>
      <c r="F34" s="113"/>
      <c r="G34" s="113"/>
    </row>
  </sheetData>
  <sheetProtection selectLockedCells="1" selectUnlockedCells="1"/>
  <mergeCells count="31">
    <mergeCell ref="D32:G32"/>
    <mergeCell ref="D33:G33"/>
    <mergeCell ref="D34:G34"/>
    <mergeCell ref="D26:G26"/>
    <mergeCell ref="D27:G27"/>
    <mergeCell ref="D28:G28"/>
    <mergeCell ref="D29:G29"/>
    <mergeCell ref="D30:G30"/>
    <mergeCell ref="D31:G31"/>
    <mergeCell ref="H12:H13"/>
    <mergeCell ref="A22:B22"/>
    <mergeCell ref="D22:G22"/>
    <mergeCell ref="D23:G23"/>
    <mergeCell ref="A25:B25"/>
    <mergeCell ref="D25:G25"/>
    <mergeCell ref="A11:F11"/>
    <mergeCell ref="A12:A13"/>
    <mergeCell ref="B12:B13"/>
    <mergeCell ref="C12:C13"/>
    <mergeCell ref="D12:D13"/>
    <mergeCell ref="E12:G12"/>
    <mergeCell ref="A8:B8"/>
    <mergeCell ref="C8:H8"/>
    <mergeCell ref="A5:B5"/>
    <mergeCell ref="A6:B6"/>
    <mergeCell ref="A10:F10"/>
    <mergeCell ref="B3:H3"/>
    <mergeCell ref="C5:H5"/>
    <mergeCell ref="C6:H6"/>
    <mergeCell ref="A7:B7"/>
    <mergeCell ref="C7:H7"/>
  </mergeCells>
  <pageMargins left="0.39" right="0.39" top="0.79" bottom="0.59" header="0.51" footer="0.51"/>
  <pageSetup paperSize="9" scale="5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6" workbookViewId="0">
      <selection activeCell="C44" sqref="C44"/>
    </sheetView>
  </sheetViews>
  <sheetFormatPr defaultColWidth="8.7109375" defaultRowHeight="12.75" x14ac:dyDescent="0.2"/>
  <cols>
    <col min="1" max="1" width="7.140625" style="1" customWidth="1"/>
    <col min="2" max="2" width="8.5703125" style="1" customWidth="1"/>
    <col min="3" max="3" width="65.5703125" style="1" customWidth="1"/>
    <col min="4" max="4" width="13.85546875" style="1" customWidth="1"/>
    <col min="5" max="5" width="6.85546875" style="1" customWidth="1"/>
    <col min="6" max="6" width="9" style="1" bestFit="1" customWidth="1"/>
    <col min="7" max="7" width="7.140625" style="1" customWidth="1"/>
    <col min="8" max="8" width="7" style="1" customWidth="1"/>
    <col min="9" max="9" width="7.140625" style="1" customWidth="1"/>
    <col min="10" max="10" width="9.28515625" style="61" customWidth="1"/>
    <col min="11" max="11" width="8.5703125" style="61" customWidth="1"/>
    <col min="12" max="12" width="10.5703125" style="1" customWidth="1"/>
    <col min="13" max="13" width="7.7109375" style="1" customWidth="1"/>
    <col min="14" max="14" width="10" style="1" customWidth="1"/>
    <col min="15" max="15" width="10.140625" style="1" customWidth="1"/>
    <col min="16" max="16" width="9.5703125" style="1" customWidth="1"/>
    <col min="17" max="17" width="10" style="1" customWidth="1"/>
    <col min="18" max="18" width="8.7109375" style="1" customWidth="1"/>
    <col min="19" max="19" width="8.85546875" style="1" customWidth="1"/>
    <col min="20" max="16384" width="8.7109375" style="1"/>
  </cols>
  <sheetData>
    <row r="1" spans="1:18" ht="15.75" x14ac:dyDescent="0.2">
      <c r="A1" s="115" t="s">
        <v>56</v>
      </c>
      <c r="B1" s="115"/>
      <c r="C1" s="115"/>
      <c r="D1" s="115"/>
      <c r="E1" s="115"/>
      <c r="F1" s="115"/>
      <c r="G1" s="115"/>
      <c r="H1" s="116">
        <f>'Kopsavilkuma aprēķins'!A14</f>
        <v>1</v>
      </c>
      <c r="I1" s="116"/>
      <c r="J1" s="116"/>
      <c r="K1" s="116"/>
      <c r="L1" s="116"/>
      <c r="M1" s="116"/>
      <c r="N1" s="116"/>
      <c r="O1" s="116"/>
      <c r="P1" s="116"/>
      <c r="Q1" s="116"/>
    </row>
    <row r="2" spans="1:18" ht="15.75" x14ac:dyDescent="0.2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15.75" x14ac:dyDescent="0.25">
      <c r="A3" s="118" t="s">
        <v>61</v>
      </c>
      <c r="B3" s="118"/>
      <c r="C3" s="119" t="str">
        <f>'Būvniecības koptāme'!C5</f>
        <v xml:space="preserve">Garāžas vārtu montāža Semināra ielā 2A, Valmierā 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8" ht="15.75" x14ac:dyDescent="0.25">
      <c r="A4" s="118" t="s">
        <v>58</v>
      </c>
      <c r="B4" s="118"/>
      <c r="C4" s="120" t="str">
        <f>'Būvniecības koptāme'!C6</f>
        <v xml:space="preserve">Garāžas vārtu montāža 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8" ht="15.75" x14ac:dyDescent="0.25">
      <c r="A5" s="118" t="s">
        <v>76</v>
      </c>
      <c r="B5" s="118"/>
      <c r="C5" s="119" t="str">
        <f>'Būvniecības koptāme'!C7</f>
        <v>Semināra iela 2A, Valmiera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8" ht="15.75" x14ac:dyDescent="0.25">
      <c r="A6" s="118" t="s">
        <v>77</v>
      </c>
      <c r="B6" s="118"/>
      <c r="C6" s="119">
        <f>'Būvniecības koptāme'!C8</f>
        <v>0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5" t="s">
        <v>8</v>
      </c>
      <c r="O6" s="125"/>
      <c r="P6" s="125"/>
      <c r="Q6" s="62">
        <f>Q15</f>
        <v>0</v>
      </c>
    </row>
    <row r="7" spans="1:18" ht="15.75" x14ac:dyDescent="0.2">
      <c r="A7" s="126">
        <f ca="1">'Būvniecības koptāme'!C9</f>
        <v>44048.591975925927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8" ht="15.75" x14ac:dyDescent="0.2">
      <c r="A8" s="132" t="s">
        <v>47</v>
      </c>
      <c r="B8" s="132" t="s">
        <v>50</v>
      </c>
      <c r="C8" s="134" t="s">
        <v>78</v>
      </c>
      <c r="D8" s="63"/>
      <c r="E8" s="136" t="s">
        <v>51</v>
      </c>
      <c r="F8" s="138" t="s">
        <v>52</v>
      </c>
      <c r="G8" s="121" t="s">
        <v>53</v>
      </c>
      <c r="H8" s="122"/>
      <c r="I8" s="122"/>
      <c r="J8" s="122"/>
      <c r="K8" s="122"/>
      <c r="L8" s="123"/>
      <c r="M8" s="121" t="s">
        <v>54</v>
      </c>
      <c r="N8" s="122"/>
      <c r="O8" s="122"/>
      <c r="P8" s="122"/>
      <c r="Q8" s="123"/>
      <c r="R8" s="3"/>
    </row>
    <row r="9" spans="1:18" ht="108.75" x14ac:dyDescent="0.2">
      <c r="A9" s="133"/>
      <c r="B9" s="133"/>
      <c r="C9" s="135"/>
      <c r="D9" s="64"/>
      <c r="E9" s="137"/>
      <c r="F9" s="139"/>
      <c r="G9" s="65" t="s">
        <v>79</v>
      </c>
      <c r="H9" s="65" t="s">
        <v>80</v>
      </c>
      <c r="I9" s="66" t="s">
        <v>70</v>
      </c>
      <c r="J9" s="67" t="s">
        <v>71</v>
      </c>
      <c r="K9" s="67" t="s">
        <v>72</v>
      </c>
      <c r="L9" s="66" t="s">
        <v>81</v>
      </c>
      <c r="M9" s="65" t="s">
        <v>82</v>
      </c>
      <c r="N9" s="65" t="s">
        <v>70</v>
      </c>
      <c r="O9" s="65" t="s">
        <v>71</v>
      </c>
      <c r="P9" s="65" t="s">
        <v>72</v>
      </c>
      <c r="Q9" s="65" t="s">
        <v>83</v>
      </c>
      <c r="R9" s="3"/>
    </row>
    <row r="10" spans="1:18" ht="15.75" x14ac:dyDescent="0.2">
      <c r="A10" s="68">
        <v>1</v>
      </c>
      <c r="B10" s="68">
        <v>2</v>
      </c>
      <c r="C10" s="68">
        <v>3</v>
      </c>
      <c r="D10" s="68"/>
      <c r="E10" s="68">
        <v>4</v>
      </c>
      <c r="F10" s="68">
        <v>5</v>
      </c>
      <c r="G10" s="69">
        <v>6</v>
      </c>
      <c r="H10" s="63">
        <v>7</v>
      </c>
      <c r="I10" s="63">
        <v>8</v>
      </c>
      <c r="J10" s="70">
        <v>9</v>
      </c>
      <c r="K10" s="70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3"/>
    </row>
    <row r="11" spans="1:18" ht="15.75" x14ac:dyDescent="0.2">
      <c r="A11" s="114" t="s">
        <v>90</v>
      </c>
      <c r="B11" s="114"/>
      <c r="C11" s="114"/>
      <c r="D11" s="114"/>
      <c r="E11" s="114"/>
      <c r="F11" s="114"/>
      <c r="G11" s="71"/>
      <c r="H11" s="72"/>
      <c r="I11" s="72"/>
      <c r="J11" s="73"/>
      <c r="K11" s="74"/>
      <c r="L11" s="72"/>
      <c r="M11" s="75"/>
      <c r="N11" s="75"/>
      <c r="O11" s="75"/>
      <c r="P11" s="75"/>
      <c r="Q11" s="75"/>
      <c r="R11" s="60"/>
    </row>
    <row r="12" spans="1:18" ht="15.75" x14ac:dyDescent="0.25">
      <c r="A12" s="76">
        <v>1</v>
      </c>
      <c r="B12" s="77"/>
      <c r="C12" s="140" t="s">
        <v>93</v>
      </c>
      <c r="D12" s="78"/>
      <c r="E12" s="76" t="s">
        <v>87</v>
      </c>
      <c r="F12" s="76">
        <v>4</v>
      </c>
      <c r="G12" s="79"/>
      <c r="H12" s="72"/>
      <c r="I12" s="80">
        <f t="shared" ref="I12" si="0">ROUND(H12*G12,2)</f>
        <v>0</v>
      </c>
      <c r="J12" s="81"/>
      <c r="K12" s="82"/>
      <c r="L12" s="80">
        <f t="shared" ref="L12" si="1">ROUND(SUM(I12:K12),2)</f>
        <v>0</v>
      </c>
      <c r="M12" s="83">
        <f t="shared" ref="M12" si="2">ROUND(F12*G12,2)</f>
        <v>0</v>
      </c>
      <c r="N12" s="83">
        <f t="shared" ref="N12" si="3">ROUND(F12*I12,2)</f>
        <v>0</v>
      </c>
      <c r="O12" s="84">
        <f t="shared" ref="O12" si="4">ROUND(J12*F12,2)</f>
        <v>0</v>
      </c>
      <c r="P12" s="83">
        <f t="shared" ref="P12" si="5">ROUND(K12*F12,2)</f>
        <v>0</v>
      </c>
      <c r="Q12" s="83">
        <f t="shared" ref="Q12" si="6">ROUND(SUM(N12:P12),2)</f>
        <v>0</v>
      </c>
      <c r="R12" s="60"/>
    </row>
    <row r="13" spans="1:18" ht="15.75" x14ac:dyDescent="0.25">
      <c r="A13" s="76">
        <v>2</v>
      </c>
      <c r="B13" s="77"/>
      <c r="C13" s="140" t="s">
        <v>94</v>
      </c>
      <c r="D13" s="78"/>
      <c r="E13" s="76" t="s">
        <v>87</v>
      </c>
      <c r="F13" s="76">
        <v>2</v>
      </c>
      <c r="G13" s="79"/>
      <c r="H13" s="72"/>
      <c r="I13" s="80">
        <f t="shared" ref="I13" si="7">ROUND(H13*G13,2)</f>
        <v>0</v>
      </c>
      <c r="J13" s="81"/>
      <c r="K13" s="82"/>
      <c r="L13" s="80">
        <f t="shared" ref="L13" si="8">ROUND(SUM(I13:K13),2)</f>
        <v>0</v>
      </c>
      <c r="M13" s="83">
        <f t="shared" ref="M13" si="9">ROUND(F13*G13,2)</f>
        <v>0</v>
      </c>
      <c r="N13" s="83">
        <f t="shared" ref="N13" si="10">ROUND(F13*I13,2)</f>
        <v>0</v>
      </c>
      <c r="O13" s="84">
        <f t="shared" ref="O13" si="11">ROUND(J13*F13,2)</f>
        <v>0</v>
      </c>
      <c r="P13" s="83">
        <f t="shared" ref="P13" si="12">ROUND(K13*F13,2)</f>
        <v>0</v>
      </c>
      <c r="Q13" s="83">
        <f t="shared" ref="Q13" si="13">ROUND(SUM(N13:P13),2)</f>
        <v>0</v>
      </c>
      <c r="R13" s="60"/>
    </row>
    <row r="14" spans="1:18" ht="15.75" x14ac:dyDescent="0.25">
      <c r="A14" s="76">
        <v>4</v>
      </c>
      <c r="B14" s="77"/>
      <c r="C14" s="140" t="s">
        <v>95</v>
      </c>
      <c r="D14" s="78"/>
      <c r="E14" s="76" t="s">
        <v>87</v>
      </c>
      <c r="F14" s="76">
        <v>6</v>
      </c>
      <c r="G14" s="79"/>
      <c r="H14" s="72"/>
      <c r="I14" s="80">
        <f t="shared" ref="I14" si="14">ROUND(H14*G14,2)</f>
        <v>0</v>
      </c>
      <c r="J14" s="81"/>
      <c r="K14" s="82"/>
      <c r="L14" s="80">
        <f t="shared" ref="L14" si="15">ROUND(SUM(I14:K14),2)</f>
        <v>0</v>
      </c>
      <c r="M14" s="83">
        <f t="shared" ref="M14" si="16">ROUND(F14*G14,2)</f>
        <v>0</v>
      </c>
      <c r="N14" s="83">
        <f t="shared" ref="N14" si="17">ROUND(F14*I14,2)</f>
        <v>0</v>
      </c>
      <c r="O14" s="84">
        <f t="shared" ref="O14" si="18">ROUND(J14*F14,2)</f>
        <v>0</v>
      </c>
      <c r="P14" s="83">
        <f t="shared" ref="P14" si="19">ROUND(K14*F14,2)</f>
        <v>0</v>
      </c>
      <c r="Q14" s="83">
        <f t="shared" ref="Q14" si="20">ROUND(SUM(N14:P14),2)</f>
        <v>0</v>
      </c>
      <c r="R14" s="60"/>
    </row>
    <row r="15" spans="1:18" ht="15.75" x14ac:dyDescent="0.2">
      <c r="A15" s="85"/>
      <c r="B15" s="85"/>
      <c r="C15" s="127" t="s">
        <v>86</v>
      </c>
      <c r="D15" s="128"/>
      <c r="E15" s="128"/>
      <c r="F15" s="128"/>
      <c r="G15" s="128"/>
      <c r="H15" s="128"/>
      <c r="I15" s="128"/>
      <c r="J15" s="128"/>
      <c r="K15" s="128"/>
      <c r="L15" s="129"/>
      <c r="M15" s="86">
        <f>ROUND(SUM(M12:M14),2)</f>
        <v>0</v>
      </c>
      <c r="N15" s="86">
        <f>ROUND(SUM(N12:N14),2)</f>
        <v>0</v>
      </c>
      <c r="O15" s="86">
        <f>ROUND(SUM(O12:O14),2)</f>
        <v>0</v>
      </c>
      <c r="P15" s="86">
        <f>ROUND(SUM(P12:P14),2)</f>
        <v>0</v>
      </c>
      <c r="Q15" s="86">
        <f>ROUND(SUM(Q12:Q14),2)</f>
        <v>0</v>
      </c>
      <c r="R15" s="4"/>
    </row>
    <row r="19" spans="1:16" x14ac:dyDescent="0.2">
      <c r="A19" s="130" t="s">
        <v>48</v>
      </c>
      <c r="B19" s="130"/>
      <c r="C19" s="6">
        <f>'Būvniecības koptāme'!C24</f>
        <v>0</v>
      </c>
      <c r="D19" s="6"/>
      <c r="E19" s="7"/>
      <c r="F19" s="7"/>
      <c r="G19" s="7"/>
      <c r="I19" s="131"/>
      <c r="J19" s="131"/>
      <c r="L19" s="124"/>
      <c r="M19" s="124"/>
      <c r="N19" s="124"/>
      <c r="O19" s="124"/>
      <c r="P19" s="124"/>
    </row>
    <row r="20" spans="1:16" x14ac:dyDescent="0.2">
      <c r="C20" s="6">
        <f>'Būvniecības koptāme'!C25</f>
        <v>0</v>
      </c>
      <c r="D20" s="6"/>
      <c r="E20" s="7"/>
      <c r="F20" s="7"/>
      <c r="G20" s="7"/>
      <c r="L20" s="124"/>
      <c r="M20" s="124"/>
      <c r="N20" s="124"/>
      <c r="O20" s="124"/>
      <c r="P20" s="124"/>
    </row>
    <row r="21" spans="1:16" x14ac:dyDescent="0.2">
      <c r="C21" s="6">
        <f>'Būvniecības koptāme'!C26</f>
        <v>0</v>
      </c>
      <c r="D21" s="6"/>
      <c r="E21" s="7"/>
      <c r="F21" s="7"/>
      <c r="G21" s="7"/>
    </row>
    <row r="22" spans="1:16" x14ac:dyDescent="0.2">
      <c r="C22" s="6">
        <f>'Būvniecības koptāme'!C27</f>
        <v>0</v>
      </c>
      <c r="D22" s="6"/>
      <c r="E22" s="7"/>
      <c r="F22" s="7"/>
      <c r="G22" s="7"/>
    </row>
    <row r="23" spans="1:16" x14ac:dyDescent="0.2">
      <c r="C23" s="6">
        <f>'Būvniecības koptāme'!C28</f>
        <v>0</v>
      </c>
      <c r="D23" s="6"/>
    </row>
    <row r="24" spans="1:16" x14ac:dyDescent="0.2">
      <c r="C24" s="6">
        <f>'Būvniecības koptāme'!C29</f>
        <v>0</v>
      </c>
      <c r="D24" s="6"/>
    </row>
    <row r="25" spans="1:16" x14ac:dyDescent="0.2">
      <c r="C25" s="6">
        <f>'Būvniecības koptāme'!C30</f>
        <v>0</v>
      </c>
      <c r="D25" s="6"/>
    </row>
    <row r="26" spans="1:16" x14ac:dyDescent="0.2">
      <c r="C26" s="6">
        <f>'Būvniecības koptāme'!C31</f>
        <v>0</v>
      </c>
      <c r="D26" s="6"/>
    </row>
    <row r="27" spans="1:16" x14ac:dyDescent="0.2">
      <c r="C27" s="6">
        <f>'Būvniecības koptāme'!C32</f>
        <v>0</v>
      </c>
      <c r="D27" s="6"/>
    </row>
    <row r="28" spans="1:16" x14ac:dyDescent="0.2">
      <c r="C28" s="6">
        <f>'Būvniecības koptāme'!C33</f>
        <v>0</v>
      </c>
      <c r="D28" s="6"/>
    </row>
  </sheetData>
  <sheetProtection selectLockedCells="1" selectUnlockedCells="1"/>
  <mergeCells count="26">
    <mergeCell ref="L20:P20"/>
    <mergeCell ref="A5:B5"/>
    <mergeCell ref="C5:Q5"/>
    <mergeCell ref="A6:B6"/>
    <mergeCell ref="C6:M6"/>
    <mergeCell ref="N6:P6"/>
    <mergeCell ref="A7:Q7"/>
    <mergeCell ref="C15:L15"/>
    <mergeCell ref="A19:B19"/>
    <mergeCell ref="I19:J19"/>
    <mergeCell ref="L19:P19"/>
    <mergeCell ref="A8:A9"/>
    <mergeCell ref="B8:B9"/>
    <mergeCell ref="C8:C9"/>
    <mergeCell ref="E8:E9"/>
    <mergeCell ref="F8:F9"/>
    <mergeCell ref="A11:F11"/>
    <mergeCell ref="A1:G1"/>
    <mergeCell ref="H1:Q1"/>
    <mergeCell ref="A2:Q2"/>
    <mergeCell ref="A3:B3"/>
    <mergeCell ref="C3:Q3"/>
    <mergeCell ref="A4:B4"/>
    <mergeCell ref="C4:Q4"/>
    <mergeCell ref="G8:L8"/>
    <mergeCell ref="M8:Q8"/>
  </mergeCells>
  <phoneticPr fontId="17" type="noConversion"/>
  <pageMargins left="0.39" right="0.39" top="0.79" bottom="0.59" header="0.51" footer="0.51"/>
  <pageSetup paperSize="9" scale="6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Dati</vt:lpstr>
      <vt:lpstr>Būvniecības koptāme</vt:lpstr>
      <vt:lpstr>Kopsavilkuma aprēķins</vt:lpstr>
      <vt:lpstr>Lokālā tāme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Valts</dc:creator>
  <cp:lastModifiedBy>Ieva</cp:lastModifiedBy>
  <cp:revision/>
  <cp:lastPrinted>2020-05-15T11:14:29Z</cp:lastPrinted>
  <dcterms:created xsi:type="dcterms:W3CDTF">2014-03-10T14:09:06Z</dcterms:created>
  <dcterms:modified xsi:type="dcterms:W3CDTF">2020-08-05T11:13:07Z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1033-10.1.0.5781</vt:lpwstr>
  </property>
</Properties>
</file>