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05" activeTab="1"/>
  </bookViews>
  <sheets>
    <sheet name="pagalma renovācija" sheetId="1" r:id="rId1"/>
    <sheet name="servitūta ceļa renovācija" sheetId="2" r:id="rId2"/>
  </sheets>
  <definedNames>
    <definedName name="Excel_BuiltIn_Print_Titles_1">#REF!</definedName>
    <definedName name="Excel_BuiltIn_Print_Titles_10">#REF!</definedName>
    <definedName name="Excel_BuiltIn_Print_Titles_11">#REF!</definedName>
    <definedName name="Excel_BuiltIn_Print_Titles_12">#REF!</definedName>
    <definedName name="Excel_BuiltIn_Print_Titles_13">#REF!</definedName>
    <definedName name="Excel_BuiltIn_Print_Titles_14">#REF!</definedName>
    <definedName name="Excel_BuiltIn_Print_Titles_14_1">#REF!</definedName>
    <definedName name="Excel_BuiltIn_Print_Titles_15">#REF!</definedName>
    <definedName name="Excel_BuiltIn_Print_Titles_2">#REF!</definedName>
    <definedName name="Excel_BuiltIn_Print_Titles_27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</definedNames>
  <calcPr fullCalcOnLoad="1"/>
</workbook>
</file>

<file path=xl/sharedStrings.xml><?xml version="1.0" encoding="utf-8"?>
<sst xmlns="http://schemas.openxmlformats.org/spreadsheetml/2006/main" count="144" uniqueCount="74">
  <si>
    <t>Nr. p. k.</t>
  </si>
  <si>
    <t>Kods</t>
  </si>
  <si>
    <t>Darba nosaukums</t>
  </si>
  <si>
    <t>Mērvienība</t>
  </si>
  <si>
    <t>Daudzums</t>
  </si>
  <si>
    <t>1</t>
  </si>
  <si>
    <t>31-00000</t>
  </si>
  <si>
    <t>Esošās grunts blietēšana</t>
  </si>
  <si>
    <t>m</t>
  </si>
  <si>
    <t>02-00000</t>
  </si>
  <si>
    <t>kg</t>
  </si>
  <si>
    <t>Demontāžas darbi</t>
  </si>
  <si>
    <t>Ielas apmales demontāža un būvgružu utilizācija</t>
  </si>
  <si>
    <t>Zemes virskārtas norakšana un teritorijas planēšana pēc nepieciešamajām augstuma atzīmēm un būvgružu utilizācija</t>
  </si>
  <si>
    <t>Betona apmaļu iebūve</t>
  </si>
  <si>
    <t>Blietēta drenējoša smilts (kf&gt;1m/dnn) 360mm biezumā</t>
  </si>
  <si>
    <t>drenējoša smilts (kf&gt;1m/dnn)</t>
  </si>
  <si>
    <t>Blietēts šķembu slānis frakcija 0/56mm 140mm biezumā</t>
  </si>
  <si>
    <t>Šķembas 0/56mm</t>
  </si>
  <si>
    <t>Bortakmens uzstādīšana uz betona B20 pamata</t>
  </si>
  <si>
    <t>betons B20</t>
  </si>
  <si>
    <t>Šķembas 0/32mm</t>
  </si>
  <si>
    <t>Blietēta drenējoša smilts (kf&gt;1m/dnn) 400mm biezumā</t>
  </si>
  <si>
    <t>Dolomīta izsijas slānis 30mm biezumā</t>
  </si>
  <si>
    <t>Dolomīta izsija</t>
  </si>
  <si>
    <t>Smilts šuvju aiztaisīšanai</t>
  </si>
  <si>
    <t>Betona bruģakmens seguma b=80mm ieklāšana ar pamatnes sagatavošanu</t>
  </si>
  <si>
    <t>Betona bruģa b=80mm seguma ierīkošana</t>
  </si>
  <si>
    <r>
      <t>m</t>
    </r>
    <r>
      <rPr>
        <vertAlign val="superscript"/>
        <sz val="10"/>
        <rFont val="Times New Roman"/>
        <family val="1"/>
      </rPr>
      <t>3</t>
    </r>
  </si>
  <si>
    <t>kpl</t>
  </si>
  <si>
    <r>
      <t>m</t>
    </r>
    <r>
      <rPr>
        <vertAlign val="superscript"/>
        <sz val="10"/>
        <rFont val="Times New Roman"/>
        <family val="1"/>
      </rPr>
      <t>2</t>
    </r>
  </si>
  <si>
    <t>Betona kāpņu demontāža un būvgružu utilizācija</t>
  </si>
  <si>
    <t>Atbalstsienas demontāža un būvgružu utilizācija</t>
  </si>
  <si>
    <t>Atbalstsienas ķieģeļu apšuvuma demontāža un būvgružu utilizācija</t>
  </si>
  <si>
    <t>Atbalstsienas</t>
  </si>
  <si>
    <t>Atrakt un izbūvēt betona lietus ūdens reni</t>
  </si>
  <si>
    <t>Atbalstsienas augšmalu izlīdzināt ar betonu B20 un uzlikt betona nosegcepuri</t>
  </si>
  <si>
    <t>Esošo betona apmaļu iztaisnošana</t>
  </si>
  <si>
    <t>Atbalstsienas armēšana ar cinkotu sietu 13x13x0,8mm un apmešana ar cementa kaļķa javu (3-5cm) ar hidrofobizējošu piedevu un krāsot ar silikona krāsu</t>
  </si>
  <si>
    <t>betona apmale 1000x150x300 mm</t>
  </si>
  <si>
    <t>Šķembas 0/56 mm</t>
  </si>
  <si>
    <t xml:space="preserve">cinkots siets 13x13x0,8mm </t>
  </si>
  <si>
    <t>apmetuma java</t>
  </si>
  <si>
    <t>palīgmateriāli</t>
  </si>
  <si>
    <t>betona tekne 1000x300x120 mm</t>
  </si>
  <si>
    <t>betona tekne 1000x650 mm</t>
  </si>
  <si>
    <t>Betona bruģakmens 200x100x80mm ar skalotu virsmu, krāsains</t>
  </si>
  <si>
    <t>Blietēts šķembu slānis frakcija 0/56mm 150mm biezumā</t>
  </si>
  <si>
    <t>smalkgraudaina šķemba</t>
  </si>
  <si>
    <t>bitumena grunts</t>
  </si>
  <si>
    <t>asfaltbetuma segums AC-8</t>
  </si>
  <si>
    <t>l</t>
  </si>
  <si>
    <t>Stāvlaukuma marķējuma uzklāšana</t>
  </si>
  <si>
    <t>t</t>
  </si>
  <si>
    <t>silikona krāsa</t>
  </si>
  <si>
    <t>grunts</t>
  </si>
  <si>
    <t>Atbalstsienu mūrēšana izmantojot demontētos akmeņus un augšu izlīdzināt ar betona javu</t>
  </si>
  <si>
    <t>2</t>
  </si>
  <si>
    <t>21</t>
  </si>
  <si>
    <t>22</t>
  </si>
  <si>
    <t>24</t>
  </si>
  <si>
    <t>25</t>
  </si>
  <si>
    <t>26</t>
  </si>
  <si>
    <t>Asfaltbetona segums</t>
  </si>
  <si>
    <t>Asfaltbetona seguma labošana, ieskaitot pamatnes sagatavošanu</t>
  </si>
  <si>
    <t>Pasūtītājs: SIA"Valmieras Namsaimnieks"</t>
  </si>
  <si>
    <t>1.pielikums cenu aptaujai Nr.VN CA 2015/2 nolikumam</t>
  </si>
  <si>
    <t>Objekts: Daudzdzīvokļu dzīvojamās mājas pagalma labiekārtošana Gaujas ielā 13, Valmierā</t>
  </si>
  <si>
    <t>1. Būvlaukuma ierīkošanu un nojaukšanu (pārvietojamā tualete, elektrības izmaksas, ūdens izmaksas, un tml.) paredzēt pie pieskaitāmajām izmaksām.</t>
  </si>
  <si>
    <t>2. Apjomus skatīt kopā ar projektu. Neskaidrību gadījumā sazināties ar projekta izstrādātāju.</t>
  </si>
  <si>
    <t>3. Būvuzņēmējam  jāievērtē darbu daudzumu sarakstā minēto darbu veikšanai nepieciešamie materiāli un papildus darbi, kas nav minēti šajā sarakstā, bet bez kuriem nebūtu iespējami būvdarbi tehnoloģiski pareizi un spēkā esoši.</t>
  </si>
  <si>
    <t>1.pielikums cenu aptaujai Nr.VN 2015/7 nolikumam</t>
  </si>
  <si>
    <t>DARBU APJOMU SARAKSTS  Nr.2</t>
  </si>
  <si>
    <t>DARBU APJOMU SARAKSTS Nr.1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</si>
</sst>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* #,##0.00_);_(* \(#,##0.00\);_(* \-??_);_(@_)"/>
    <numFmt numFmtId="171" formatCode="0.0"/>
  </numFmts>
  <fonts count="6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8"/>
      <color indexed="54"/>
      <name val="Calibri Light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libri Light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43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4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43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43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4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4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4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4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44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4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4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4" fillId="4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4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4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5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6" fillId="45" borderId="1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7" fillId="47" borderId="3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0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51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52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50" borderId="1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54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55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0" fillId="54" borderId="14" applyNumberFormat="0" applyAlignment="0" applyProtection="0"/>
    <xf numFmtId="0" fontId="0" fillId="54" borderId="14" applyNumberFormat="0" applyAlignment="0" applyProtection="0"/>
    <xf numFmtId="0" fontId="56" fillId="45" borderId="15" applyNumberFormat="0" applyAlignment="0" applyProtection="0"/>
    <xf numFmtId="0" fontId="14" fillId="46" borderId="16" applyNumberFormat="0" applyAlignment="0" applyProtection="0"/>
    <xf numFmtId="0" fontId="14" fillId="46" borderId="16" applyNumberFormat="0" applyAlignment="0" applyProtection="0"/>
    <xf numFmtId="0" fontId="14" fillId="46" borderId="16" applyNumberFormat="0" applyAlignment="0" applyProtection="0"/>
    <xf numFmtId="9" fontId="1" fillId="0" borderId="0" applyFill="0" applyBorder="0" applyAlignment="0" applyProtection="0"/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2" fontId="18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/>
    </xf>
    <xf numFmtId="0" fontId="19" fillId="0" borderId="19" xfId="0" applyFont="1" applyFill="1" applyBorder="1" applyAlignment="1">
      <alignment vertical="center" wrapText="1"/>
    </xf>
    <xf numFmtId="49" fontId="18" fillId="0" borderId="19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horizontal="center" vertical="center" wrapText="1"/>
    </xf>
    <xf numFmtId="2" fontId="18" fillId="0" borderId="19" xfId="0" applyNumberFormat="1" applyFont="1" applyFill="1" applyBorder="1" applyAlignment="1">
      <alignment horizontal="center" vertical="center" wrapText="1"/>
    </xf>
    <xf numFmtId="4" fontId="18" fillId="0" borderId="19" xfId="173" applyNumberFormat="1" applyFont="1" applyFill="1" applyBorder="1" applyAlignment="1">
      <alignment horizontal="center" vertical="center" wrapText="1"/>
      <protection/>
    </xf>
    <xf numFmtId="0" fontId="18" fillId="0" borderId="19" xfId="0" applyFont="1" applyFill="1" applyBorder="1" applyAlignment="1">
      <alignment horizontal="right" vertical="center" wrapText="1"/>
    </xf>
    <xf numFmtId="0" fontId="18" fillId="0" borderId="19" xfId="0" applyFont="1" applyFill="1" applyBorder="1" applyAlignment="1">
      <alignment horizontal="left" vertical="center" wrapText="1"/>
    </xf>
    <xf numFmtId="4" fontId="18" fillId="0" borderId="19" xfId="0" applyNumberFormat="1" applyFont="1" applyFill="1" applyBorder="1" applyAlignment="1">
      <alignment horizontal="center" vertical="center" wrapText="1"/>
    </xf>
    <xf numFmtId="0" fontId="19" fillId="0" borderId="19" xfId="173" applyFont="1" applyFill="1" applyBorder="1" applyAlignment="1">
      <alignment horizontal="center" vertical="center" wrapText="1"/>
      <protection/>
    </xf>
    <xf numFmtId="0" fontId="20" fillId="0" borderId="19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4" fontId="18" fillId="0" borderId="19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right" vertical="center" wrapText="1"/>
    </xf>
    <xf numFmtId="0" fontId="18" fillId="0" borderId="19" xfId="0" applyFont="1" applyFill="1" applyBorder="1" applyAlignment="1">
      <alignment horizontal="center" vertical="center" wrapText="1"/>
    </xf>
    <xf numFmtId="49" fontId="18" fillId="55" borderId="19" xfId="0" applyNumberFormat="1" applyFont="1" applyFill="1" applyBorder="1" applyAlignment="1">
      <alignment horizontal="center" vertical="center" wrapText="1"/>
    </xf>
    <xf numFmtId="0" fontId="19" fillId="55" borderId="19" xfId="0" applyFont="1" applyFill="1" applyBorder="1" applyAlignment="1">
      <alignment vertical="center" wrapText="1"/>
    </xf>
    <xf numFmtId="0" fontId="18" fillId="55" borderId="19" xfId="0" applyFont="1" applyFill="1" applyBorder="1" applyAlignment="1">
      <alignment vertical="center" wrapText="1"/>
    </xf>
    <xf numFmtId="0" fontId="18" fillId="55" borderId="19" xfId="0" applyFont="1" applyFill="1" applyBorder="1" applyAlignment="1">
      <alignment horizontal="center" vertical="center" wrapText="1"/>
    </xf>
    <xf numFmtId="4" fontId="18" fillId="55" borderId="19" xfId="0" applyNumberFormat="1" applyFont="1" applyFill="1" applyBorder="1" applyAlignment="1">
      <alignment horizontal="center" vertical="center" wrapText="1"/>
    </xf>
    <xf numFmtId="49" fontId="18" fillId="56" borderId="19" xfId="0" applyNumberFormat="1" applyFont="1" applyFill="1" applyBorder="1" applyAlignment="1">
      <alignment horizontal="center" vertical="center" wrapText="1"/>
    </xf>
    <xf numFmtId="0" fontId="18" fillId="56" borderId="0" xfId="0" applyFont="1" applyFill="1" applyAlignment="1">
      <alignment horizontal="left" vertical="center" wrapText="1"/>
    </xf>
    <xf numFmtId="0" fontId="19" fillId="55" borderId="19" xfId="0" applyFont="1" applyFill="1" applyBorder="1" applyAlignment="1">
      <alignment horizontal="left" vertical="center" wrapText="1"/>
    </xf>
    <xf numFmtId="4" fontId="18" fillId="55" borderId="19" xfId="173" applyNumberFormat="1" applyFont="1" applyFill="1" applyBorder="1" applyAlignment="1">
      <alignment horizontal="center" vertical="center" wrapText="1"/>
      <protection/>
    </xf>
    <xf numFmtId="0" fontId="19" fillId="0" borderId="19" xfId="173" applyFont="1" applyFill="1" applyBorder="1" applyAlignment="1">
      <alignment horizontal="center" vertical="center" textRotation="90" wrapText="1"/>
      <protection/>
    </xf>
    <xf numFmtId="0" fontId="23" fillId="0" borderId="0" xfId="0" applyFont="1" applyAlignment="1">
      <alignment/>
    </xf>
    <xf numFmtId="0" fontId="19" fillId="0" borderId="20" xfId="173" applyFont="1" applyFill="1" applyBorder="1" applyAlignment="1">
      <alignment horizontal="center" vertical="center" textRotation="90" wrapText="1"/>
      <protection/>
    </xf>
    <xf numFmtId="0" fontId="19" fillId="0" borderId="20" xfId="173" applyFont="1" applyFill="1" applyBorder="1" applyAlignment="1">
      <alignment horizontal="center" vertical="center" wrapText="1"/>
      <protection/>
    </xf>
    <xf numFmtId="0" fontId="18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3" fillId="56" borderId="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</cellXfs>
  <cellStyles count="182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2" xfId="88"/>
    <cellStyle name="Accent1 3" xfId="89"/>
    <cellStyle name="Accent1 4" xfId="90"/>
    <cellStyle name="Accent2" xfId="91"/>
    <cellStyle name="Accent2 2" xfId="92"/>
    <cellStyle name="Accent2 3" xfId="93"/>
    <cellStyle name="Accent2 4" xfId="94"/>
    <cellStyle name="Accent3" xfId="95"/>
    <cellStyle name="Accent3 2" xfId="96"/>
    <cellStyle name="Accent3 3" xfId="97"/>
    <cellStyle name="Accent3 4" xfId="98"/>
    <cellStyle name="Accent4" xfId="99"/>
    <cellStyle name="Accent4 2" xfId="100"/>
    <cellStyle name="Accent4 3" xfId="101"/>
    <cellStyle name="Accent4 4" xfId="102"/>
    <cellStyle name="Accent5" xfId="103"/>
    <cellStyle name="Accent5 2" xfId="104"/>
    <cellStyle name="Accent5 3" xfId="105"/>
    <cellStyle name="Accent5 4" xfId="106"/>
    <cellStyle name="Accent6" xfId="107"/>
    <cellStyle name="Accent6 2" xfId="108"/>
    <cellStyle name="Accent6 3" xfId="109"/>
    <cellStyle name="Accent6 4" xfId="110"/>
    <cellStyle name="Bad" xfId="111"/>
    <cellStyle name="Bad 2" xfId="112"/>
    <cellStyle name="Bad 3" xfId="113"/>
    <cellStyle name="Bad 4" xfId="114"/>
    <cellStyle name="Calculation" xfId="115"/>
    <cellStyle name="Calculation 2" xfId="116"/>
    <cellStyle name="Calculation 3" xfId="117"/>
    <cellStyle name="Calculation 4" xfId="118"/>
    <cellStyle name="Check Cell" xfId="119"/>
    <cellStyle name="Check Cell 2" xfId="120"/>
    <cellStyle name="Check Cell 3" xfId="121"/>
    <cellStyle name="Check Cell 4" xfId="122"/>
    <cellStyle name="Comma" xfId="123"/>
    <cellStyle name="Comma [0]" xfId="124"/>
    <cellStyle name="Comma 2" xfId="125"/>
    <cellStyle name="Comma 3" xfId="126"/>
    <cellStyle name="Comma 4" xfId="127"/>
    <cellStyle name="Currency" xfId="128"/>
    <cellStyle name="Currency [0]" xfId="129"/>
    <cellStyle name="Explanatory Text" xfId="130"/>
    <cellStyle name="Explanatory Text 2" xfId="131"/>
    <cellStyle name="Explanatory Text 3" xfId="132"/>
    <cellStyle name="Explanatory Text 4" xfId="133"/>
    <cellStyle name="Good" xfId="134"/>
    <cellStyle name="Good 2" xfId="135"/>
    <cellStyle name="Good 3" xfId="136"/>
    <cellStyle name="Good 4" xfId="137"/>
    <cellStyle name="Heading 1" xfId="138"/>
    <cellStyle name="Heading 1 2" xfId="139"/>
    <cellStyle name="Heading 1 3" xfId="140"/>
    <cellStyle name="Heading 1 4" xfId="141"/>
    <cellStyle name="Heading 2" xfId="142"/>
    <cellStyle name="Heading 2 2" xfId="143"/>
    <cellStyle name="Heading 2 3" xfId="144"/>
    <cellStyle name="Heading 2 4" xfId="145"/>
    <cellStyle name="Heading 3" xfId="146"/>
    <cellStyle name="Heading 3 2" xfId="147"/>
    <cellStyle name="Heading 3 3" xfId="148"/>
    <cellStyle name="Heading 3 4" xfId="149"/>
    <cellStyle name="Heading 4" xfId="150"/>
    <cellStyle name="Heading 4 2" xfId="151"/>
    <cellStyle name="Heading 4 3" xfId="152"/>
    <cellStyle name="Heading 4 4" xfId="153"/>
    <cellStyle name="Input" xfId="154"/>
    <cellStyle name="Input 2" xfId="155"/>
    <cellStyle name="Input 3" xfId="156"/>
    <cellStyle name="Input 4" xfId="157"/>
    <cellStyle name="Linked Cell" xfId="158"/>
    <cellStyle name="Linked Cell 2" xfId="159"/>
    <cellStyle name="Linked Cell 3" xfId="160"/>
    <cellStyle name="Linked Cell 4" xfId="161"/>
    <cellStyle name="Neutral" xfId="162"/>
    <cellStyle name="Neutral 2" xfId="163"/>
    <cellStyle name="Neutral 3" xfId="164"/>
    <cellStyle name="Neutral 4" xfId="165"/>
    <cellStyle name="Normal 2" xfId="166"/>
    <cellStyle name="Normal 2 2" xfId="167"/>
    <cellStyle name="Normal 2 3" xfId="168"/>
    <cellStyle name="Normal 2 4" xfId="169"/>
    <cellStyle name="Normal 3" xfId="170"/>
    <cellStyle name="Normal 3 2" xfId="171"/>
    <cellStyle name="Normal 4" xfId="172"/>
    <cellStyle name="Normal 5" xfId="173"/>
    <cellStyle name="Note" xfId="174"/>
    <cellStyle name="Note 2" xfId="175"/>
    <cellStyle name="Note 3" xfId="176"/>
    <cellStyle name="Note 4" xfId="177"/>
    <cellStyle name="Output" xfId="178"/>
    <cellStyle name="Output 2" xfId="179"/>
    <cellStyle name="Output 3" xfId="180"/>
    <cellStyle name="Output 4" xfId="181"/>
    <cellStyle name="Percent" xfId="182"/>
    <cellStyle name="Style 1" xfId="183"/>
    <cellStyle name="Title" xfId="184"/>
    <cellStyle name="Title 2" xfId="185"/>
    <cellStyle name="Title 3" xfId="186"/>
    <cellStyle name="Title 4" xfId="187"/>
    <cellStyle name="Total" xfId="188"/>
    <cellStyle name="Total 2" xfId="189"/>
    <cellStyle name="Total 3" xfId="190"/>
    <cellStyle name="Total 4" xfId="191"/>
    <cellStyle name="Warning Text" xfId="192"/>
    <cellStyle name="Warning Text 2" xfId="193"/>
    <cellStyle name="Warning Text 3" xfId="194"/>
    <cellStyle name="Warning Text 4" xfId="1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38"/>
  <sheetViews>
    <sheetView zoomScalePageLayoutView="0" workbookViewId="0" topLeftCell="A1">
      <selection activeCell="C12" sqref="C12"/>
    </sheetView>
  </sheetViews>
  <sheetFormatPr defaultColWidth="11.57421875" defaultRowHeight="15"/>
  <cols>
    <col min="1" max="1" width="6.57421875" style="1" customWidth="1"/>
    <col min="2" max="2" width="7.8515625" style="1" customWidth="1"/>
    <col min="3" max="3" width="43.7109375" style="1" customWidth="1"/>
    <col min="4" max="4" width="6.57421875" style="1" customWidth="1"/>
    <col min="5" max="5" width="7.421875" style="1" customWidth="1"/>
    <col min="6" max="186" width="9.140625" style="1" customWidth="1"/>
    <col min="187" max="240" width="9.00390625" style="4" customWidth="1"/>
    <col min="241" max="16384" width="11.57421875" style="2" customWidth="1"/>
  </cols>
  <sheetData>
    <row r="1" spans="1:5" s="30" customFormat="1" ht="15.75">
      <c r="A1" s="35" t="s">
        <v>71</v>
      </c>
      <c r="B1" s="35"/>
      <c r="C1" s="35"/>
      <c r="D1" s="36"/>
      <c r="E1" s="36"/>
    </row>
    <row r="2" spans="1:5" s="30" customFormat="1" ht="32.25" customHeight="1">
      <c r="A2" s="37" t="s">
        <v>67</v>
      </c>
      <c r="B2" s="37"/>
      <c r="C2" s="37"/>
      <c r="D2" s="38"/>
      <c r="E2" s="38"/>
    </row>
    <row r="3" spans="1:3" s="30" customFormat="1" ht="15" customHeight="1">
      <c r="A3" s="39" t="s">
        <v>65</v>
      </c>
      <c r="B3" s="39"/>
      <c r="C3" s="39"/>
    </row>
    <row r="4" spans="1:3" s="30" customFormat="1" ht="15" customHeight="1">
      <c r="A4" s="40" t="s">
        <v>73</v>
      </c>
      <c r="B4" s="40"/>
      <c r="C4" s="40"/>
    </row>
    <row r="5" spans="1:5" ht="66.75" customHeight="1">
      <c r="A5" s="29" t="s">
        <v>0</v>
      </c>
      <c r="B5" s="29" t="s">
        <v>1</v>
      </c>
      <c r="C5" s="14" t="s">
        <v>2</v>
      </c>
      <c r="D5" s="29" t="s">
        <v>3</v>
      </c>
      <c r="E5" s="29" t="s">
        <v>4</v>
      </c>
    </row>
    <row r="6" spans="1:5" ht="15">
      <c r="A6" s="14">
        <v>1</v>
      </c>
      <c r="B6" s="14">
        <v>2</v>
      </c>
      <c r="C6" s="14">
        <v>3</v>
      </c>
      <c r="D6" s="14">
        <v>4</v>
      </c>
      <c r="E6" s="14">
        <v>5</v>
      </c>
    </row>
    <row r="7" spans="1:5" ht="12.75" customHeight="1">
      <c r="A7" s="20" t="s">
        <v>5</v>
      </c>
      <c r="B7" s="21"/>
      <c r="C7" s="21" t="s">
        <v>11</v>
      </c>
      <c r="D7" s="21"/>
      <c r="E7" s="21"/>
    </row>
    <row r="8" spans="1:5" ht="15.75">
      <c r="A8" s="6">
        <f>A7+1</f>
        <v>2</v>
      </c>
      <c r="B8" s="7" t="s">
        <v>9</v>
      </c>
      <c r="C8" s="7" t="s">
        <v>32</v>
      </c>
      <c r="D8" s="8" t="s">
        <v>28</v>
      </c>
      <c r="E8" s="13">
        <v>9.6</v>
      </c>
    </row>
    <row r="9" spans="1:5" ht="15">
      <c r="A9" s="6">
        <f aca="true" t="shared" si="0" ref="A9:A29">A8+1</f>
        <v>3</v>
      </c>
      <c r="B9" s="7" t="s">
        <v>9</v>
      </c>
      <c r="C9" s="7" t="s">
        <v>31</v>
      </c>
      <c r="D9" s="8" t="s">
        <v>29</v>
      </c>
      <c r="E9" s="13">
        <v>1</v>
      </c>
    </row>
    <row r="10" spans="1:5" ht="15">
      <c r="A10" s="6">
        <f t="shared" si="0"/>
        <v>4</v>
      </c>
      <c r="B10" s="7" t="s">
        <v>9</v>
      </c>
      <c r="C10" s="7" t="s">
        <v>12</v>
      </c>
      <c r="D10" s="8" t="s">
        <v>8</v>
      </c>
      <c r="E10" s="13">
        <v>52.5</v>
      </c>
    </row>
    <row r="11" spans="1:5" ht="25.5">
      <c r="A11" s="6">
        <f t="shared" si="0"/>
        <v>5</v>
      </c>
      <c r="B11" s="7" t="s">
        <v>9</v>
      </c>
      <c r="C11" s="7" t="s">
        <v>33</v>
      </c>
      <c r="D11" s="8" t="s">
        <v>30</v>
      </c>
      <c r="E11" s="13">
        <v>67.9</v>
      </c>
    </row>
    <row r="12" spans="1:5" ht="38.25">
      <c r="A12" s="6">
        <f t="shared" si="0"/>
        <v>6</v>
      </c>
      <c r="B12" s="7" t="s">
        <v>9</v>
      </c>
      <c r="C12" s="15" t="s">
        <v>13</v>
      </c>
      <c r="D12" s="8" t="s">
        <v>30</v>
      </c>
      <c r="E12" s="13">
        <v>410.5</v>
      </c>
    </row>
    <row r="13" spans="1:5" ht="15">
      <c r="A13" s="20">
        <f t="shared" si="0"/>
        <v>7</v>
      </c>
      <c r="B13" s="22"/>
      <c r="C13" s="21" t="s">
        <v>34</v>
      </c>
      <c r="D13" s="23"/>
      <c r="E13" s="24"/>
    </row>
    <row r="14" spans="1:5" ht="25.5">
      <c r="A14" s="6">
        <f t="shared" si="0"/>
        <v>8</v>
      </c>
      <c r="B14" s="7" t="s">
        <v>6</v>
      </c>
      <c r="C14" s="7" t="s">
        <v>56</v>
      </c>
      <c r="D14" s="8" t="s">
        <v>28</v>
      </c>
      <c r="E14" s="13">
        <v>2.3</v>
      </c>
    </row>
    <row r="15" spans="1:5" ht="38.25">
      <c r="A15" s="6">
        <f t="shared" si="0"/>
        <v>9</v>
      </c>
      <c r="B15" s="7" t="s">
        <v>6</v>
      </c>
      <c r="C15" s="7" t="s">
        <v>38</v>
      </c>
      <c r="D15" s="8" t="s">
        <v>30</v>
      </c>
      <c r="E15" s="9">
        <v>67.9</v>
      </c>
    </row>
    <row r="16" spans="1:5" ht="15.75">
      <c r="A16" s="6">
        <f t="shared" si="0"/>
        <v>10</v>
      </c>
      <c r="B16" s="7"/>
      <c r="C16" s="11" t="s">
        <v>41</v>
      </c>
      <c r="D16" s="8" t="s">
        <v>30</v>
      </c>
      <c r="E16" s="9">
        <f>E15*1.2</f>
        <v>81.48</v>
      </c>
    </row>
    <row r="17" spans="1:5" ht="15">
      <c r="A17" s="6">
        <f t="shared" si="0"/>
        <v>11</v>
      </c>
      <c r="B17" s="7"/>
      <c r="C17" s="11" t="s">
        <v>42</v>
      </c>
      <c r="D17" s="8" t="s">
        <v>10</v>
      </c>
      <c r="E17" s="9">
        <f>E15*40</f>
        <v>2716</v>
      </c>
    </row>
    <row r="18" spans="1:5" ht="15">
      <c r="A18" s="6">
        <f t="shared" si="0"/>
        <v>12</v>
      </c>
      <c r="B18" s="7"/>
      <c r="C18" s="11" t="s">
        <v>55</v>
      </c>
      <c r="D18" s="8" t="s">
        <v>51</v>
      </c>
      <c r="E18" s="9">
        <f>E15*0.2</f>
        <v>13.580000000000002</v>
      </c>
    </row>
    <row r="19" spans="1:5" ht="15">
      <c r="A19" s="6">
        <f t="shared" si="0"/>
        <v>13</v>
      </c>
      <c r="B19" s="7"/>
      <c r="C19" s="11" t="s">
        <v>54</v>
      </c>
      <c r="D19" s="8" t="s">
        <v>51</v>
      </c>
      <c r="E19" s="9">
        <f>E15*0.35</f>
        <v>23.765</v>
      </c>
    </row>
    <row r="20" spans="1:5" ht="15.75">
      <c r="A20" s="6">
        <f t="shared" si="0"/>
        <v>14</v>
      </c>
      <c r="B20" s="7"/>
      <c r="C20" s="11" t="s">
        <v>43</v>
      </c>
      <c r="D20" s="8" t="s">
        <v>30</v>
      </c>
      <c r="E20" s="9">
        <f>E15</f>
        <v>67.9</v>
      </c>
    </row>
    <row r="21" spans="1:5" ht="15">
      <c r="A21" s="6">
        <f t="shared" si="0"/>
        <v>15</v>
      </c>
      <c r="B21" s="7" t="s">
        <v>6</v>
      </c>
      <c r="C21" s="7" t="s">
        <v>35</v>
      </c>
      <c r="D21" s="8" t="s">
        <v>8</v>
      </c>
      <c r="E21" s="9">
        <v>52.3</v>
      </c>
    </row>
    <row r="22" spans="1:5" ht="15.75">
      <c r="A22" s="6">
        <f t="shared" si="0"/>
        <v>16</v>
      </c>
      <c r="B22" s="7"/>
      <c r="C22" s="11" t="s">
        <v>20</v>
      </c>
      <c r="D22" s="8" t="s">
        <v>28</v>
      </c>
      <c r="E22" s="10">
        <f>E21*0.35*0.15</f>
        <v>2.7457499999999992</v>
      </c>
    </row>
    <row r="23" spans="1:5" ht="15">
      <c r="A23" s="6">
        <f t="shared" si="0"/>
        <v>17</v>
      </c>
      <c r="B23" s="7"/>
      <c r="C23" s="11" t="s">
        <v>44</v>
      </c>
      <c r="D23" s="8" t="s">
        <v>8</v>
      </c>
      <c r="E23" s="9">
        <f>E21*1.1</f>
        <v>57.53</v>
      </c>
    </row>
    <row r="24" spans="1:5" ht="25.5">
      <c r="A24" s="6">
        <f t="shared" si="0"/>
        <v>18</v>
      </c>
      <c r="B24" s="7" t="s">
        <v>6</v>
      </c>
      <c r="C24" s="7" t="s">
        <v>36</v>
      </c>
      <c r="D24" s="8" t="s">
        <v>8</v>
      </c>
      <c r="E24" s="9">
        <v>52.3</v>
      </c>
    </row>
    <row r="25" spans="1:5" ht="15.75">
      <c r="A25" s="6">
        <f t="shared" si="0"/>
        <v>19</v>
      </c>
      <c r="B25" s="7"/>
      <c r="C25" s="11" t="s">
        <v>20</v>
      </c>
      <c r="D25" s="8" t="s">
        <v>28</v>
      </c>
      <c r="E25" s="9">
        <f>E24*0.6*0.03</f>
        <v>0.9413999999999998</v>
      </c>
    </row>
    <row r="26" spans="1:5" ht="15">
      <c r="A26" s="6">
        <f t="shared" si="0"/>
        <v>20</v>
      </c>
      <c r="B26" s="7"/>
      <c r="C26" s="11" t="s">
        <v>45</v>
      </c>
      <c r="D26" s="8" t="s">
        <v>8</v>
      </c>
      <c r="E26" s="9">
        <f>E24*1.02</f>
        <v>53.346</v>
      </c>
    </row>
    <row r="27" spans="1:5" s="26" customFormat="1" ht="12.75">
      <c r="A27" s="20" t="s">
        <v>58</v>
      </c>
      <c r="B27" s="22"/>
      <c r="C27" s="27" t="s">
        <v>63</v>
      </c>
      <c r="D27" s="23"/>
      <c r="E27" s="28"/>
    </row>
    <row r="28" spans="1:5" ht="25.5">
      <c r="A28" s="25" t="s">
        <v>59</v>
      </c>
      <c r="B28" s="7" t="s">
        <v>6</v>
      </c>
      <c r="C28" s="12" t="s">
        <v>64</v>
      </c>
      <c r="D28" s="8" t="s">
        <v>30</v>
      </c>
      <c r="E28" s="10">
        <v>202.2</v>
      </c>
    </row>
    <row r="29" spans="1:5" ht="15.75">
      <c r="A29" s="25">
        <f t="shared" si="0"/>
        <v>23</v>
      </c>
      <c r="B29" s="7"/>
      <c r="C29" s="11" t="s">
        <v>48</v>
      </c>
      <c r="D29" s="8" t="s">
        <v>28</v>
      </c>
      <c r="E29" s="10">
        <f>E28*0.15</f>
        <v>30.33</v>
      </c>
    </row>
    <row r="30" spans="1:5" ht="15">
      <c r="A30" s="25" t="s">
        <v>60</v>
      </c>
      <c r="B30" s="7"/>
      <c r="C30" s="11" t="s">
        <v>49</v>
      </c>
      <c r="D30" s="8" t="s">
        <v>51</v>
      </c>
      <c r="E30" s="10">
        <f>E28*0.2</f>
        <v>40.44</v>
      </c>
    </row>
    <row r="31" spans="1:5" ht="15">
      <c r="A31" s="25" t="s">
        <v>61</v>
      </c>
      <c r="B31" s="7"/>
      <c r="C31" s="11" t="s">
        <v>50</v>
      </c>
      <c r="D31" s="8" t="s">
        <v>53</v>
      </c>
      <c r="E31" s="10">
        <f>E28*0.1</f>
        <v>20.22</v>
      </c>
    </row>
    <row r="32" spans="1:5" ht="15">
      <c r="A32" s="25" t="s">
        <v>62</v>
      </c>
      <c r="B32" s="7" t="s">
        <v>6</v>
      </c>
      <c r="C32" s="12" t="s">
        <v>52</v>
      </c>
      <c r="D32" s="8" t="s">
        <v>29</v>
      </c>
      <c r="E32" s="10">
        <v>1</v>
      </c>
    </row>
    <row r="33" spans="1:240" s="34" customFormat="1" ht="34.5" customHeight="1">
      <c r="A33" s="41" t="s">
        <v>68</v>
      </c>
      <c r="B33" s="41"/>
      <c r="C33" s="41"/>
      <c r="D33" s="41"/>
      <c r="E33" s="4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</row>
    <row r="34" spans="1:240" s="34" customFormat="1" ht="27.75" customHeight="1">
      <c r="A34" s="41" t="s">
        <v>69</v>
      </c>
      <c r="B34" s="41"/>
      <c r="C34" s="41"/>
      <c r="D34" s="41"/>
      <c r="E34" s="4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</row>
    <row r="35" spans="1:240" s="34" customFormat="1" ht="46.5" customHeight="1">
      <c r="A35" s="41" t="s">
        <v>70</v>
      </c>
      <c r="B35" s="41"/>
      <c r="C35" s="41"/>
      <c r="D35" s="41"/>
      <c r="E35" s="4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</row>
    <row r="36" spans="1:5" ht="12.75" customHeight="1">
      <c r="A36" s="3"/>
      <c r="B36" s="3"/>
      <c r="C36" s="3"/>
      <c r="D36" s="3"/>
      <c r="E36" s="3"/>
    </row>
    <row r="37" spans="1:5" ht="12.75" customHeight="1">
      <c r="A37" s="3"/>
      <c r="B37" s="3"/>
      <c r="C37" s="3"/>
      <c r="D37" s="3"/>
      <c r="E37" s="3"/>
    </row>
    <row r="38" spans="1:5" ht="12.75" customHeight="1">
      <c r="A38" s="3"/>
      <c r="B38" s="3"/>
      <c r="C38" s="3"/>
      <c r="D38" s="3"/>
      <c r="E38" s="3"/>
    </row>
  </sheetData>
  <sheetProtection/>
  <mergeCells count="7">
    <mergeCell ref="A1:E1"/>
    <mergeCell ref="A2:E2"/>
    <mergeCell ref="A3:C3"/>
    <mergeCell ref="A4:C4"/>
    <mergeCell ref="A34:E34"/>
    <mergeCell ref="A35:E35"/>
    <mergeCell ref="A33:E33"/>
  </mergeCells>
  <printOptions/>
  <pageMargins left="1.1811023622047245" right="1.1023622047244095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F31"/>
  <sheetViews>
    <sheetView tabSelected="1" zoomScalePageLayoutView="0" workbookViewId="0" topLeftCell="A1">
      <selection activeCell="A4" sqref="A4:C4"/>
    </sheetView>
  </sheetViews>
  <sheetFormatPr defaultColWidth="11.57421875" defaultRowHeight="15"/>
  <cols>
    <col min="1" max="1" width="6.57421875" style="1" customWidth="1"/>
    <col min="2" max="2" width="7.8515625" style="1" customWidth="1"/>
    <col min="3" max="3" width="45.8515625" style="1" customWidth="1"/>
    <col min="4" max="4" width="6.57421875" style="1" customWidth="1"/>
    <col min="5" max="5" width="7.421875" style="1" customWidth="1"/>
    <col min="6" max="186" width="9.140625" style="1" customWidth="1"/>
    <col min="187" max="240" width="9.00390625" style="4" customWidth="1"/>
    <col min="241" max="16384" width="11.57421875" style="2" customWidth="1"/>
  </cols>
  <sheetData>
    <row r="1" spans="1:5" s="30" customFormat="1" ht="15.75">
      <c r="A1" s="35" t="s">
        <v>66</v>
      </c>
      <c r="B1" s="35"/>
      <c r="C1" s="35"/>
      <c r="D1" s="36"/>
      <c r="E1" s="36"/>
    </row>
    <row r="2" spans="1:5" s="30" customFormat="1" ht="32.25" customHeight="1">
      <c r="A2" s="37" t="s">
        <v>67</v>
      </c>
      <c r="B2" s="37"/>
      <c r="C2" s="37"/>
      <c r="D2" s="38"/>
      <c r="E2" s="38"/>
    </row>
    <row r="3" spans="1:3" s="30" customFormat="1" ht="15" customHeight="1">
      <c r="A3" s="39" t="s">
        <v>65</v>
      </c>
      <c r="B3" s="39"/>
      <c r="C3" s="39"/>
    </row>
    <row r="4" spans="1:3" s="30" customFormat="1" ht="15" customHeight="1">
      <c r="A4" s="40" t="s">
        <v>72</v>
      </c>
      <c r="B4" s="40"/>
      <c r="C4" s="40"/>
    </row>
    <row r="5" spans="1:5" ht="62.25" customHeight="1">
      <c r="A5" s="31" t="s">
        <v>0</v>
      </c>
      <c r="B5" s="31" t="s">
        <v>1</v>
      </c>
      <c r="C5" s="32" t="s">
        <v>2</v>
      </c>
      <c r="D5" s="31" t="s">
        <v>3</v>
      </c>
      <c r="E5" s="31" t="s">
        <v>4</v>
      </c>
    </row>
    <row r="6" spans="1:5" ht="15">
      <c r="A6" s="14">
        <v>1</v>
      </c>
      <c r="B6" s="14">
        <v>2</v>
      </c>
      <c r="C6" s="14">
        <v>3</v>
      </c>
      <c r="D6" s="14">
        <v>4</v>
      </c>
      <c r="E6" s="14">
        <v>5</v>
      </c>
    </row>
    <row r="7" spans="1:5" ht="15">
      <c r="A7" s="6" t="s">
        <v>5</v>
      </c>
      <c r="B7" s="7"/>
      <c r="C7" s="5" t="s">
        <v>14</v>
      </c>
      <c r="D7" s="5"/>
      <c r="E7" s="5"/>
    </row>
    <row r="8" spans="1:5" ht="15">
      <c r="A8" s="6" t="s">
        <v>57</v>
      </c>
      <c r="B8" s="7" t="s">
        <v>6</v>
      </c>
      <c r="C8" s="7" t="s">
        <v>37</v>
      </c>
      <c r="D8" s="8" t="s">
        <v>8</v>
      </c>
      <c r="E8" s="13">
        <v>64.1</v>
      </c>
    </row>
    <row r="9" spans="1:5" ht="15.75">
      <c r="A9" s="6">
        <f aca="true" t="shared" si="0" ref="A9:A28">A8+1</f>
        <v>3</v>
      </c>
      <c r="B9" s="7" t="s">
        <v>6</v>
      </c>
      <c r="C9" s="16" t="s">
        <v>7</v>
      </c>
      <c r="D9" s="8" t="s">
        <v>30</v>
      </c>
      <c r="E9" s="17">
        <f>E14*0.6</f>
        <v>81.89999999999999</v>
      </c>
    </row>
    <row r="10" spans="1:5" ht="15.75">
      <c r="A10" s="6">
        <f t="shared" si="0"/>
        <v>4</v>
      </c>
      <c r="B10" s="7" t="s">
        <v>6</v>
      </c>
      <c r="C10" s="16" t="s">
        <v>15</v>
      </c>
      <c r="D10" s="8" t="s">
        <v>28</v>
      </c>
      <c r="E10" s="17">
        <f>0.3*0.36*E14</f>
        <v>14.741999999999999</v>
      </c>
    </row>
    <row r="11" spans="1:5" ht="15.75">
      <c r="A11" s="6">
        <f t="shared" si="0"/>
        <v>5</v>
      </c>
      <c r="B11" s="7"/>
      <c r="C11" s="18" t="s">
        <v>16</v>
      </c>
      <c r="D11" s="8" t="s">
        <v>28</v>
      </c>
      <c r="E11" s="17">
        <f>E10*1.2</f>
        <v>17.690399999999997</v>
      </c>
    </row>
    <row r="12" spans="1:5" ht="15.75">
      <c r="A12" s="6">
        <f t="shared" si="0"/>
        <v>6</v>
      </c>
      <c r="B12" s="7" t="s">
        <v>6</v>
      </c>
      <c r="C12" s="16" t="s">
        <v>17</v>
      </c>
      <c r="D12" s="8" t="s">
        <v>28</v>
      </c>
      <c r="E12" s="17">
        <f>0.14*0.2*E14</f>
        <v>3.8220000000000005</v>
      </c>
    </row>
    <row r="13" spans="1:5" ht="15.75">
      <c r="A13" s="6">
        <f t="shared" si="0"/>
        <v>7</v>
      </c>
      <c r="B13" s="7"/>
      <c r="C13" s="18" t="s">
        <v>40</v>
      </c>
      <c r="D13" s="8" t="s">
        <v>28</v>
      </c>
      <c r="E13" s="17">
        <f>E12*1.2</f>
        <v>4.5864</v>
      </c>
    </row>
    <row r="14" spans="1:5" ht="15">
      <c r="A14" s="6">
        <f t="shared" si="0"/>
        <v>8</v>
      </c>
      <c r="B14" s="7" t="s">
        <v>6</v>
      </c>
      <c r="C14" s="16" t="s">
        <v>19</v>
      </c>
      <c r="D14" s="19" t="s">
        <v>8</v>
      </c>
      <c r="E14" s="17">
        <v>136.5</v>
      </c>
    </row>
    <row r="15" spans="1:5" ht="15.75">
      <c r="A15" s="6">
        <f t="shared" si="0"/>
        <v>9</v>
      </c>
      <c r="B15" s="7"/>
      <c r="C15" s="11" t="s">
        <v>20</v>
      </c>
      <c r="D15" s="8" t="s">
        <v>28</v>
      </c>
      <c r="E15" s="10">
        <f>0.2*0.2*E14</f>
        <v>5.460000000000001</v>
      </c>
    </row>
    <row r="16" spans="1:5" ht="15">
      <c r="A16" s="6">
        <f t="shared" si="0"/>
        <v>10</v>
      </c>
      <c r="B16" s="7"/>
      <c r="C16" s="11" t="s">
        <v>39</v>
      </c>
      <c r="D16" s="8" t="s">
        <v>8</v>
      </c>
      <c r="E16" s="10">
        <f>75.3*1.1</f>
        <v>82.83</v>
      </c>
    </row>
    <row r="17" spans="1:5" ht="24.75" customHeight="1">
      <c r="A17" s="6">
        <f t="shared" si="0"/>
        <v>11</v>
      </c>
      <c r="B17" s="7"/>
      <c r="C17" s="5" t="s">
        <v>26</v>
      </c>
      <c r="D17" s="5"/>
      <c r="E17" s="5"/>
    </row>
    <row r="18" spans="1:5" ht="15.75">
      <c r="A18" s="6">
        <f t="shared" si="0"/>
        <v>12</v>
      </c>
      <c r="B18" s="7" t="s">
        <v>6</v>
      </c>
      <c r="C18" s="16" t="s">
        <v>7</v>
      </c>
      <c r="D18" s="8" t="s">
        <v>30</v>
      </c>
      <c r="E18" s="17">
        <f>E26</f>
        <v>55.5</v>
      </c>
    </row>
    <row r="19" spans="1:5" ht="15.75">
      <c r="A19" s="6">
        <f t="shared" si="0"/>
        <v>13</v>
      </c>
      <c r="B19" s="7" t="s">
        <v>6</v>
      </c>
      <c r="C19" s="16" t="s">
        <v>22</v>
      </c>
      <c r="D19" s="8" t="s">
        <v>28</v>
      </c>
      <c r="E19" s="17">
        <f>0.4*E26</f>
        <v>22.200000000000003</v>
      </c>
    </row>
    <row r="20" spans="1:5" ht="15.75">
      <c r="A20" s="6">
        <f t="shared" si="0"/>
        <v>14</v>
      </c>
      <c r="B20" s="7"/>
      <c r="C20" s="18" t="s">
        <v>16</v>
      </c>
      <c r="D20" s="8" t="s">
        <v>28</v>
      </c>
      <c r="E20" s="17">
        <f>E19*1.2</f>
        <v>26.640000000000004</v>
      </c>
    </row>
    <row r="21" spans="1:5" ht="15.75">
      <c r="A21" s="6">
        <f t="shared" si="0"/>
        <v>15</v>
      </c>
      <c r="B21" s="7" t="s">
        <v>6</v>
      </c>
      <c r="C21" s="16" t="s">
        <v>47</v>
      </c>
      <c r="D21" s="8" t="s">
        <v>28</v>
      </c>
      <c r="E21" s="17">
        <f>E26*0.25</f>
        <v>13.875</v>
      </c>
    </row>
    <row r="22" spans="1:5" ht="15.75">
      <c r="A22" s="6">
        <f t="shared" si="0"/>
        <v>16</v>
      </c>
      <c r="B22" s="7"/>
      <c r="C22" s="18" t="s">
        <v>18</v>
      </c>
      <c r="D22" s="8" t="s">
        <v>28</v>
      </c>
      <c r="E22" s="17">
        <f>E26*0.13*1.2</f>
        <v>8.658</v>
      </c>
    </row>
    <row r="23" spans="1:5" ht="15.75">
      <c r="A23" s="6">
        <f t="shared" si="0"/>
        <v>17</v>
      </c>
      <c r="B23" s="7"/>
      <c r="C23" s="18" t="s">
        <v>21</v>
      </c>
      <c r="D23" s="8" t="s">
        <v>28</v>
      </c>
      <c r="E23" s="17">
        <f>E26*0.12*1.2</f>
        <v>7.992</v>
      </c>
    </row>
    <row r="24" spans="1:5" ht="15.75">
      <c r="A24" s="6">
        <f t="shared" si="0"/>
        <v>18</v>
      </c>
      <c r="B24" s="7" t="s">
        <v>6</v>
      </c>
      <c r="C24" s="16" t="s">
        <v>23</v>
      </c>
      <c r="D24" s="8" t="s">
        <v>28</v>
      </c>
      <c r="E24" s="17">
        <f>0.03*E26</f>
        <v>1.665</v>
      </c>
    </row>
    <row r="25" spans="1:5" ht="15.75">
      <c r="A25" s="6">
        <f t="shared" si="0"/>
        <v>19</v>
      </c>
      <c r="B25" s="7"/>
      <c r="C25" s="18" t="s">
        <v>24</v>
      </c>
      <c r="D25" s="8" t="s">
        <v>28</v>
      </c>
      <c r="E25" s="17">
        <f>E24*1.1</f>
        <v>1.8315000000000001</v>
      </c>
    </row>
    <row r="26" spans="1:5" ht="15.75">
      <c r="A26" s="6">
        <f t="shared" si="0"/>
        <v>20</v>
      </c>
      <c r="B26" s="7" t="s">
        <v>6</v>
      </c>
      <c r="C26" s="16" t="s">
        <v>27</v>
      </c>
      <c r="D26" s="8" t="s">
        <v>30</v>
      </c>
      <c r="E26" s="17">
        <v>55.5</v>
      </c>
    </row>
    <row r="27" spans="1:5" ht="25.5">
      <c r="A27" s="6">
        <f t="shared" si="0"/>
        <v>21</v>
      </c>
      <c r="B27" s="7"/>
      <c r="C27" s="11" t="s">
        <v>46</v>
      </c>
      <c r="D27" s="8" t="s">
        <v>30</v>
      </c>
      <c r="E27" s="10">
        <f>E26*1.05</f>
        <v>58.275000000000006</v>
      </c>
    </row>
    <row r="28" spans="1:5" ht="15.75">
      <c r="A28" s="6">
        <f t="shared" si="0"/>
        <v>22</v>
      </c>
      <c r="B28" s="7"/>
      <c r="C28" s="11" t="s">
        <v>25</v>
      </c>
      <c r="D28" s="8" t="s">
        <v>28</v>
      </c>
      <c r="E28" s="10">
        <f>0.005*E26</f>
        <v>0.2775</v>
      </c>
    </row>
    <row r="29" spans="1:240" s="34" customFormat="1" ht="34.5" customHeight="1">
      <c r="A29" s="41" t="s">
        <v>68</v>
      </c>
      <c r="B29" s="41"/>
      <c r="C29" s="41"/>
      <c r="D29" s="41"/>
      <c r="E29" s="4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</row>
    <row r="30" spans="1:240" s="34" customFormat="1" ht="27.75" customHeight="1">
      <c r="A30" s="41" t="s">
        <v>69</v>
      </c>
      <c r="B30" s="41"/>
      <c r="C30" s="41"/>
      <c r="D30" s="41"/>
      <c r="E30" s="4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</row>
    <row r="31" spans="1:240" s="34" customFormat="1" ht="46.5" customHeight="1">
      <c r="A31" s="41" t="s">
        <v>70</v>
      </c>
      <c r="B31" s="41"/>
      <c r="C31" s="41"/>
      <c r="D31" s="41"/>
      <c r="E31" s="4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</row>
    <row r="32" ht="51" customHeight="1"/>
    <row r="33" ht="51" customHeight="1"/>
  </sheetData>
  <sheetProtection/>
  <mergeCells count="7">
    <mergeCell ref="A3:C3"/>
    <mergeCell ref="A4:C4"/>
    <mergeCell ref="A31:E31"/>
    <mergeCell ref="A29:E29"/>
    <mergeCell ref="A30:E30"/>
    <mergeCell ref="A1:E1"/>
    <mergeCell ref="A2:E2"/>
  </mergeCells>
  <printOptions/>
  <pageMargins left="1.1811023622047245" right="0.98425196850393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ieva</dc:creator>
  <cp:keywords/>
  <dc:description/>
  <cp:lastModifiedBy> </cp:lastModifiedBy>
  <cp:lastPrinted>2015-04-21T13:26:35Z</cp:lastPrinted>
  <dcterms:created xsi:type="dcterms:W3CDTF">2014-05-23T08:24:54Z</dcterms:created>
  <dcterms:modified xsi:type="dcterms:W3CDTF">2015-04-28T05:17:51Z</dcterms:modified>
  <cp:category/>
  <cp:version/>
  <cp:contentType/>
  <cp:contentStatus/>
</cp:coreProperties>
</file>