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95" windowWidth="13845" windowHeight="12045" tabRatio="920" activeTab="0"/>
  </bookViews>
  <sheets>
    <sheet name="1.piel.-Tehniskā specifikācija" sheetId="1" r:id="rId1"/>
    <sheet name="9.pielikums" sheetId="2" r:id="rId2"/>
    <sheet name="10.pielikums" sheetId="3" r:id="rId3"/>
    <sheet name="11.pielikums" sheetId="4" r:id="rId4"/>
    <sheet name="12.pielikums" sheetId="5" r:id="rId5"/>
    <sheet name="13.pielikums" sheetId="6" r:id="rId6"/>
    <sheet name="15.pielikums" sheetId="7" r:id="rId7"/>
    <sheet name="17.pielikums" sheetId="8" r:id="rId8"/>
    <sheet name="18.pielikums" sheetId="9" r:id="rId9"/>
    <sheet name="19.pielikums" sheetId="10" r:id="rId10"/>
    <sheet name="20.pielikums" sheetId="11" r:id="rId11"/>
  </sheets>
  <definedNames>
    <definedName name="_xlnm.Print_Area" localSheetId="0">'1.piel.-Tehniskā specifikācija'!$A$1:$D$286</definedName>
    <definedName name="_xlnm.Print_Area" localSheetId="7">'17.pielikums'!$A$1:$C$29</definedName>
    <definedName name="_xlnm.Print_Titles" localSheetId="0">'1.piel.-Tehniskā specifikācija'!$5:$8</definedName>
  </definedNames>
  <calcPr fullCalcOnLoad="1"/>
</workbook>
</file>

<file path=xl/sharedStrings.xml><?xml version="1.0" encoding="utf-8"?>
<sst xmlns="http://schemas.openxmlformats.org/spreadsheetml/2006/main" count="1665" uniqueCount="795">
  <si>
    <t>Kopā</t>
  </si>
  <si>
    <t>m</t>
  </si>
  <si>
    <t>Daudzums</t>
  </si>
  <si>
    <t>gb</t>
  </si>
  <si>
    <t>Darba nosaukums</t>
  </si>
  <si>
    <t>Mēra vienība</t>
  </si>
  <si>
    <t>N.p.k</t>
  </si>
  <si>
    <t>m²</t>
  </si>
  <si>
    <t>gab</t>
  </si>
  <si>
    <t>m3</t>
  </si>
  <si>
    <t>m2</t>
  </si>
  <si>
    <t>gab.</t>
  </si>
  <si>
    <t>7</t>
  </si>
  <si>
    <t>4</t>
  </si>
  <si>
    <t>5</t>
  </si>
  <si>
    <t>vieta</t>
  </si>
  <si>
    <t>kompl.</t>
  </si>
  <si>
    <t>Apkure</t>
  </si>
  <si>
    <t>Pasūtītājs: SIA"Valmieras Namsaimnieks"</t>
  </si>
  <si>
    <t>Būvdarbu apjomi</t>
  </si>
  <si>
    <t>Piezīmes</t>
  </si>
  <si>
    <t xml:space="preserve">1.Darbu izpildes tāmes jāsagatavo atbilstoši tehniskās specifikācijas darbu apjomu tabulu pozīcijām un apjomiem. Lokālajās tāmēs jāievērtē visi darbu veikšanai nepieciešamie materiāli, algas un mehānismi, kā arī darbi, kas nav minēti, bet bez kuriem nebūtu iespējama būvdarbu tehnoloģiski pareiza un spēkā esoša normatīviem atbilstoša veikšana pilnā apmērā.
</t>
  </si>
  <si>
    <t>2. Visām precēm un materiāliem, kas tiks pielietoti Darba izpildē, jābūt jauniem un nelietotiem, kā arī tiem jāatbilst normatīvajos aktos noteiktajām prasībām</t>
  </si>
  <si>
    <t>3.Iepirkuma specifikācijā uzrādīto izstrādājumu konkrēto tirdzniecības marku vietā atļauts piedāvāt cita ražotāja ekvivalentus izstrādājumus. Ja pretendents piedāvā ekvivalentu produkciju, tad tāmēs norāda tās ražotāju un marku un pievieno piedāvājumam dokumentus, kas sniedz pietiekamu informāciju par piedāvāto produktu (ekspluatāciju īpašību deklarācijas). Pēc līguma noslēgšanas,  būvdarbu laikā atļauts pielietot tikai piedāvājumā norādītos materiālus.</t>
  </si>
  <si>
    <t>4. Būvuzņēmējam jāievērtē darbu daudzumu sarakstā minēto darbu veikšanai nepieciešamie materiāli un papildus darbi, kas nav minēti šajā sarakstā, bet bez kuriem nebūtu iespējama būvdarbu tehnoloģiski pareiza un spēkā esošajiem normatīviem atbilstoša darba veikšana pilnā apjomā.</t>
  </si>
  <si>
    <t>5. Dotais saraksts skatāms kopā ar rasējumiem un citām dokumentācijas daļām.</t>
  </si>
  <si>
    <t>6. Būvdarbu veicējam ievērtēt būvniecības kalendāro laika periodu, un paredzēt papildus darbus, kas var rasties būvniecībai nelabvēlīgu laika apstākļu dēļ.</t>
  </si>
  <si>
    <t>Pretendents:</t>
  </si>
  <si>
    <t>Parakstītāja amats, vārds, uzvārds:</t>
  </si>
  <si>
    <t>Paraksts:</t>
  </si>
  <si>
    <t>Datums:</t>
  </si>
  <si>
    <t>Līgums Nr.___ no_______</t>
  </si>
  <si>
    <t>Loga veids</t>
  </si>
  <si>
    <t xml:space="preserve">Loga maiņas  izmaksas </t>
  </si>
  <si>
    <t>Skaits</t>
  </si>
  <si>
    <t xml:space="preserve">Izmaksas kopā bez PVN </t>
  </si>
  <si>
    <t xml:space="preserve">PVN </t>
  </si>
  <si>
    <t xml:space="preserve">Izmaksas kopā ar PVN </t>
  </si>
  <si>
    <t>L-1</t>
  </si>
  <si>
    <t>L-2</t>
  </si>
  <si>
    <t>…</t>
  </si>
  <si>
    <t>Sastādīja: _____________________</t>
  </si>
  <si>
    <t xml:space="preserve">Sertifikāta Nr. </t>
  </si>
  <si>
    <t xml:space="preserve">Pārbaudīja: ______________________ </t>
  </si>
  <si>
    <t>datums</t>
  </si>
  <si>
    <t>Loga apzīmējums (L-1,L-2,…………………………………….)</t>
  </si>
  <si>
    <t>Dzīvokļa Nr.</t>
  </si>
  <si>
    <t>Izmaksas dzīvoklim kopā</t>
  </si>
  <si>
    <t>Izmaksas ar PVN</t>
  </si>
  <si>
    <t xml:space="preserve">Objekta nosaukums: </t>
  </si>
  <si>
    <t xml:space="preserve">Izpildītājs:                </t>
  </si>
  <si>
    <t>Dzīvokļu logu nomaiņa</t>
  </si>
  <si>
    <t>Loga apzīmējums (L-1,L-2,……………………………………..)</t>
  </si>
  <si>
    <t>Īpašnieka/pilnvarotās personas vārds uzvārds, paraksts par to, ka piekrīt logu nomaiņai dzīvoklī</t>
  </si>
  <si>
    <t>Dzīvokļu logu nomaiņa un iekšējo logu aiļu apdare</t>
  </si>
  <si>
    <t>Loga apzīmējums (L-1,L-2,………………………………...)</t>
  </si>
  <si>
    <t>Īpašnieka/pilnvarotās personas vārds uzvārds, paraksts par to, ka nav pretenzijas par logu iebūvi un iekšējo logu aiļu apdari</t>
  </si>
  <si>
    <t>Būvuzraugs</t>
  </si>
  <si>
    <t>paraksts, vārds, uzvārds, datums</t>
  </si>
  <si>
    <t>Īpašnieka/pilnvarotās personas vārds uzvārds, paraksts par to, ka nav pretenzijas par veiktajiem darbiem dzīvoklī (šahtu aizdare, apdare, u.c.)</t>
  </si>
  <si>
    <t>Pasūtītājs:</t>
  </si>
  <si>
    <t>Nosaukums</t>
  </si>
  <si>
    <t>Reģistrācijas Nr.</t>
  </si>
  <si>
    <t>Juridiskā adrese</t>
  </si>
  <si>
    <t>Būvniecīgas līguma Nr.:</t>
  </si>
  <si>
    <t>Numurs</t>
  </si>
  <si>
    <t>Izpildītājs:</t>
  </si>
  <si>
    <t>Objekts:</t>
  </si>
  <si>
    <t>Darbības programmas "Izaugsme un nodarbinātība" 4.2.1. specifiskā atbalsta mērķa "Veicināt energoefektivitātes paaugstināšanu valsts un dzīvojamās ēkās" 4.2.1.1. specifiskā atbalsta mērķa pasākuma "Veicināt energoefektivitātes paaugstināšanu dzīvojamās ēkās" īstenošanas Iietvaros Līguma Nr.L-DMS-11-0200</t>
  </si>
  <si>
    <t>Līguma summa</t>
  </si>
  <si>
    <t>Objekta adrese:</t>
  </si>
  <si>
    <t>Iela, mājas Nr. vai nosaukums</t>
  </si>
  <si>
    <t>Pilsēta/ pagasts</t>
  </si>
  <si>
    <t>Novads/Republikas nozīmes pilsēta</t>
  </si>
  <si>
    <t>Pasta indekss</t>
  </si>
  <si>
    <t>Atskaites periods</t>
  </si>
  <si>
    <t>Gads</t>
  </si>
  <si>
    <t>Mēnesis</t>
  </si>
  <si>
    <t>`</t>
  </si>
  <si>
    <t>Nr. p.k</t>
  </si>
  <si>
    <t>Mērvienība</t>
  </si>
  <si>
    <t>Vienības izmaksas</t>
  </si>
  <si>
    <t>Kopā uz visu apjomu</t>
  </si>
  <si>
    <t>Izpildīts iepriekšējā periodā</t>
  </si>
  <si>
    <t>Izpildīts atskaites periodā</t>
  </si>
  <si>
    <t>Izpildīts kopā no darbu sākuma</t>
  </si>
  <si>
    <t>Atlikums uz atskaites perioda beigām</t>
  </si>
  <si>
    <t>A-attiecināms;      N -neattiecināms</t>
  </si>
  <si>
    <t>Laika norma c/h</t>
  </si>
  <si>
    <t>darba samaksas likme EUR/h</t>
  </si>
  <si>
    <t>Darba alga EUR</t>
  </si>
  <si>
    <t>materiāli EUR</t>
  </si>
  <si>
    <t>mehānismi EUR</t>
  </si>
  <si>
    <t>kopā EUR</t>
  </si>
  <si>
    <t xml:space="preserve"> darbietilpība c/h </t>
  </si>
  <si>
    <t>Materiāli EUR</t>
  </si>
  <si>
    <t xml:space="preserve">Mehānismi EUR </t>
  </si>
  <si>
    <t>Summa EUR</t>
  </si>
  <si>
    <t>Mehānismi EUR</t>
  </si>
  <si>
    <t>Izmaksas kopā, EUR</t>
  </si>
  <si>
    <t>%</t>
  </si>
  <si>
    <t>N</t>
  </si>
  <si>
    <t>A</t>
  </si>
  <si>
    <t>Kopā tiešās izmaksas</t>
  </si>
  <si>
    <t>Materiālu, grunts apmaiņas un būvgružu transporta izdevumi</t>
  </si>
  <si>
    <t>Tiešās izmaksas kopā</t>
  </si>
  <si>
    <t>Attiecināmā daļa ( tiešās +pieskaitāmās)</t>
  </si>
  <si>
    <t>Virsizdevumi</t>
  </si>
  <si>
    <t>Peļņa</t>
  </si>
  <si>
    <t>Darba devēja sociālais nodoklis</t>
  </si>
  <si>
    <t>PVN</t>
  </si>
  <si>
    <t>Pavisam kopā</t>
  </si>
  <si>
    <t>Neattiecināmā daļa ( tiešās +pieskaitāmās)</t>
  </si>
  <si>
    <t>KOPĀ (tiešās+pieskaitāmās)</t>
  </si>
  <si>
    <t>Saņemtais avanss, %</t>
  </si>
  <si>
    <t>Saņemtais avanss, EUR</t>
  </si>
  <si>
    <t>Aizturētais maksājums</t>
  </si>
  <si>
    <t>Samaksai</t>
  </si>
  <si>
    <t>Apmaksājumā summa, EUR</t>
  </si>
  <si>
    <t>Būvuzrauga Vārds Uzvārds būvprakses sertifikāta Nr.</t>
  </si>
  <si>
    <t>Izpildītāja pārstāvis:</t>
  </si>
  <si>
    <t>Pasūtītāja pārstāvis:</t>
  </si>
  <si>
    <t>Vārds, uzvārds</t>
  </si>
  <si>
    <t>Amats</t>
  </si>
  <si>
    <t>Datums</t>
  </si>
  <si>
    <t>Vārds Uzvārds</t>
  </si>
  <si>
    <t>Ūdens patēriņa skaitītāju tehniskā specifikācija</t>
  </si>
  <si>
    <t>Nr.</t>
  </si>
  <si>
    <t>Raksturojums</t>
  </si>
  <si>
    <t>Atbilstības prasību kritēriji</t>
  </si>
  <si>
    <t>Ūdens patēriņa skaitītāja konstrukcija:</t>
  </si>
  <si>
    <t>Diametrs: Dn15 ūdens patēriņa skaitītāja montāžas vītne 3/4"</t>
  </si>
  <si>
    <r>
      <t>Nominālais ūdens patēriņš: Q</t>
    </r>
    <r>
      <rPr>
        <vertAlign val="superscript"/>
        <sz val="12"/>
        <rFont val="Times New Roman"/>
        <family val="1"/>
      </rPr>
      <t>3</t>
    </r>
    <r>
      <rPr>
        <sz val="12"/>
        <rFont val="Times New Roman"/>
        <family val="1"/>
      </rPr>
      <t xml:space="preserve"> = 2,5m</t>
    </r>
    <r>
      <rPr>
        <vertAlign val="superscript"/>
        <sz val="12"/>
        <rFont val="Times New Roman"/>
        <family val="1"/>
      </rPr>
      <t>3</t>
    </r>
    <r>
      <rPr>
        <sz val="12"/>
        <rFont val="Times New Roman"/>
        <family val="1"/>
      </rPr>
      <t>/h vai 1,6m</t>
    </r>
    <r>
      <rPr>
        <vertAlign val="superscript"/>
        <sz val="12"/>
        <rFont val="Times New Roman"/>
        <family val="1"/>
      </rPr>
      <t>3</t>
    </r>
    <r>
      <rPr>
        <sz val="12"/>
        <rFont val="Times New Roman"/>
        <family val="1"/>
      </rPr>
      <t>/h</t>
    </r>
  </si>
  <si>
    <t xml:space="preserve">Montāžas garums: L 80mm </t>
  </si>
  <si>
    <t>Montāžas garums: L 110mm</t>
  </si>
  <si>
    <t>Skaitītāja augstums bez datu moduļa: H 70 mm</t>
  </si>
  <si>
    <t>Ciparu mehānisma diametrs: 72 mm</t>
  </si>
  <si>
    <t>Aizsardzības līmenis: Ne mazāk kā IP65</t>
  </si>
  <si>
    <t>Vienstrūklas, sausā tipa ar vītņotiem cauruļu savienojumu uzgaļiem aukstā ūdens patēriņa skaitītāji.</t>
  </si>
  <si>
    <t>Misiņa vai bronzas korpusam.</t>
  </si>
  <si>
    <t>Skaitītāju ciparu mehānismam jābūt kustīgam attiecībā pret horizontālo asi 360 grādi. Ciparnīcas bloķēšanas mehānisms, nevar apgriezt vairāk par 360 grādiem.</t>
  </si>
  <si>
    <t>Ekspluatācija</t>
  </si>
  <si>
    <t>Ūdens patēriņa skaitītāja mehānismam jābūt izjaucamam un detaļām nomaināmām.</t>
  </si>
  <si>
    <t>Ūdens patēriņa skaitītāju ciparu skalai jābūt ne mazāk kā ar 8 ciparu rullīšiem, no kuriem 5 rullīšu cipariem jāapzīmē pilni kubikmetri, 3 rullīši apzīmē litrus.</t>
  </si>
  <si>
    <t>Skaitītāja datu nolasīšanas sistēmas modulis jāuzstāda uz skaitītāja, neizjaucot ūdens patēriņa skaitītāja augšējā caurspīdīga vāciņa daļas.</t>
  </si>
  <si>
    <t>Marķējums</t>
  </si>
  <si>
    <t>Ūdens patēriņa skaitītāju marķējumam jāatbilst Eiropas Parlamenta un Padomes Direktīvas 2004/22/EK prasībām.</t>
  </si>
  <si>
    <t>Vandālisma, mehāniskās un magnētiskās iedarbības aizsardzība</t>
  </si>
  <si>
    <t>Skaitītāja augšējam caurspīdīgam vāciņam jābūt no paaugstinātas stiprības organiskā stikla vai plastmasas. Skaitītāja konstrukcijā jābūt paredzētai drošības ierīcei, kas identificē mehānisma darbības pārtraukšanu caurspīdīga augšējā vāciņa vertikālās saspiešanas dēļ.</t>
  </si>
  <si>
    <t>Aizsardzība no ārējā magnētiskā lauka iedarbības saskaņā ar EN14154-3. Anti magnētiska konstrukcija (arī pret spēcīgiem neodima magnētiem).</t>
  </si>
  <si>
    <t>Metroloģija</t>
  </si>
  <si>
    <t>Metroloģiskās precizitātes klasei jāatbilst ES MID direktīvas prasībām: R=Q3/Q1, kur Q3 – nominālais patēriņš, Q1 - minimālais patēriņš.</t>
  </si>
  <si>
    <t>Plūsmas traucējumu klases U0, D0</t>
  </si>
  <si>
    <t>Ūdens patēriņa skaitītāji piemēroti uzstādīšanai uz caurulēm gan horizontālā, gan vertikālā stāvoklī.</t>
  </si>
  <si>
    <t>Precizitātes klase ne zemāk: H R80; V R40</t>
  </si>
  <si>
    <t>Jūtīguma robeža no l/h &lt;8</t>
  </si>
  <si>
    <t>Ūdens patēriņa skaitītāju speciālie noteikumi</t>
  </si>
  <si>
    <t>Ūdens patēriņa skaitītājiem jābūt aprīkotiem ar iespēju optiskai rādījumu nolasīšanai bez vadu savienojuma, saderīgiem ar radio komunikācijas moduli, kurš ir savietojams ar nolasīšanas iekārtu AT-WMBUS-02-1 868 Mhz</t>
  </si>
  <si>
    <t>1.pielikums iepirkuma</t>
  </si>
  <si>
    <t>Rūpnieciski izgatavotas jumta drošības barjeras ar sniega barjerām (no ovālajām caurulēm ORIMA vai ekvivalents) montāža iestrādājot gumijas starpliku starp barjeru un jumta segumu</t>
  </si>
  <si>
    <t xml:space="preserve">5. pielikums 
Latvijas būvnormatīvam LBN 501-15 "Būvizmaksu noteikšanas kārtība"
 (apstiprināts ar Ministru kabineta 2015. gada  30. jūnija
noteikumiem Nr. 330)
</t>
  </si>
  <si>
    <t>Lokālā tāme Nr.____</t>
  </si>
  <si>
    <t>______________________________________________________________________________________</t>
  </si>
  <si>
    <t>(Darba veids vai konstruktīvā elementa nosaukums)</t>
  </si>
  <si>
    <r>
      <t>Tāme sastādīta _____. gada tirgus cenās, pamatojoties uz _______ daļas rasējumiem.                            Tāmes izmaksas _____________________</t>
    </r>
    <r>
      <rPr>
        <i/>
        <sz val="12"/>
        <color indexed="8"/>
        <rFont val="Times New Roman"/>
        <family val="1"/>
      </rPr>
      <t>euro</t>
    </r>
  </si>
  <si>
    <t>Tāme sastādīta: _____.gada ____.____________</t>
  </si>
  <si>
    <t>Nr. p.k.</t>
  </si>
  <si>
    <t>Kods</t>
  </si>
  <si>
    <t>Darba</t>
  </si>
  <si>
    <t>nosaukums</t>
  </si>
  <si>
    <t>laika norma (c/h).</t>
  </si>
  <si>
    <r>
      <t>darba samaksas likme (</t>
    </r>
    <r>
      <rPr>
        <i/>
        <sz val="12"/>
        <color indexed="63"/>
        <rFont val="Times New Roman"/>
        <family val="1"/>
      </rPr>
      <t>euro</t>
    </r>
    <r>
      <rPr>
        <sz val="14"/>
        <color indexed="8"/>
        <rFont val="Times New Roman"/>
        <family val="1"/>
      </rPr>
      <t xml:space="preserve"> </t>
    </r>
    <r>
      <rPr>
        <sz val="12"/>
        <color indexed="8"/>
        <rFont val="Times New Roman"/>
        <family val="1"/>
      </rPr>
      <t>/h)</t>
    </r>
  </si>
  <si>
    <r>
      <t>darba alga (</t>
    </r>
    <r>
      <rPr>
        <i/>
        <sz val="12"/>
        <color indexed="63"/>
        <rFont val="Times New Roman"/>
        <family val="1"/>
      </rPr>
      <t>euro</t>
    </r>
    <r>
      <rPr>
        <sz val="12"/>
        <color indexed="8"/>
        <rFont val="Times New Roman"/>
        <family val="1"/>
      </rPr>
      <t>)</t>
    </r>
  </si>
  <si>
    <r>
      <t>materiāli (</t>
    </r>
    <r>
      <rPr>
        <i/>
        <sz val="12"/>
        <color indexed="63"/>
        <rFont val="Times New Roman"/>
        <family val="1"/>
      </rPr>
      <t>euro)</t>
    </r>
  </si>
  <si>
    <r>
      <t>mehānismi (</t>
    </r>
    <r>
      <rPr>
        <i/>
        <sz val="12"/>
        <color indexed="63"/>
        <rFont val="Times New Roman"/>
        <family val="1"/>
      </rPr>
      <t>euro</t>
    </r>
    <r>
      <rPr>
        <sz val="12"/>
        <color indexed="8"/>
        <rFont val="Times New Roman"/>
        <family val="1"/>
      </rPr>
      <t>)</t>
    </r>
  </si>
  <si>
    <r>
      <t>Kopā (</t>
    </r>
    <r>
      <rPr>
        <i/>
        <sz val="12"/>
        <color indexed="63"/>
        <rFont val="Times New Roman"/>
        <family val="1"/>
      </rPr>
      <t>euro</t>
    </r>
    <r>
      <rPr>
        <sz val="12"/>
        <color indexed="8"/>
        <rFont val="Times New Roman"/>
        <family val="1"/>
      </rPr>
      <t>)</t>
    </r>
  </si>
  <si>
    <t>darbietilpība (c/h)</t>
  </si>
  <si>
    <r>
      <t>materiāli (</t>
    </r>
    <r>
      <rPr>
        <i/>
        <sz val="12"/>
        <color indexed="63"/>
        <rFont val="Times New Roman"/>
        <family val="1"/>
      </rPr>
      <t>euro</t>
    </r>
    <r>
      <rPr>
        <sz val="12"/>
        <color indexed="8"/>
        <rFont val="Times New Roman"/>
        <family val="1"/>
      </rPr>
      <t>)</t>
    </r>
  </si>
  <si>
    <r>
      <t>summa (</t>
    </r>
    <r>
      <rPr>
        <i/>
        <sz val="12"/>
        <color indexed="63"/>
        <rFont val="Times New Roman"/>
        <family val="1"/>
      </rPr>
      <t>euro</t>
    </r>
    <r>
      <rPr>
        <sz val="12"/>
        <color indexed="8"/>
        <rFont val="Times New Roman"/>
        <family val="1"/>
      </rPr>
      <t>)</t>
    </r>
  </si>
  <si>
    <t>1.</t>
  </si>
  <si>
    <t>1.1</t>
  </si>
  <si>
    <t>2.1</t>
  </si>
  <si>
    <t>2.2</t>
  </si>
  <si>
    <t>2.3</t>
  </si>
  <si>
    <t>2.4</t>
  </si>
  <si>
    <t>2.5</t>
  </si>
  <si>
    <t>2.6</t>
  </si>
  <si>
    <t>2.7</t>
  </si>
  <si>
    <t>2.8</t>
  </si>
  <si>
    <t>2.9</t>
  </si>
  <si>
    <t>2.10</t>
  </si>
  <si>
    <t>3</t>
  </si>
  <si>
    <t>3.1</t>
  </si>
  <si>
    <t>3.2</t>
  </si>
  <si>
    <t>3.3</t>
  </si>
  <si>
    <t>3.4</t>
  </si>
  <si>
    <t>3.5</t>
  </si>
  <si>
    <t>3.6</t>
  </si>
  <si>
    <t>3.7</t>
  </si>
  <si>
    <t>3.8</t>
  </si>
  <si>
    <t>3.9</t>
  </si>
  <si>
    <t>3.10</t>
  </si>
  <si>
    <t>4.1</t>
  </si>
  <si>
    <t>4.2</t>
  </si>
  <si>
    <t>4.3</t>
  </si>
  <si>
    <t>4.4</t>
  </si>
  <si>
    <t>4.5</t>
  </si>
  <si>
    <t>5.1</t>
  </si>
  <si>
    <t>5.2</t>
  </si>
  <si>
    <t>6</t>
  </si>
  <si>
    <t>6.1</t>
  </si>
  <si>
    <t>6.2</t>
  </si>
  <si>
    <t>6.3</t>
  </si>
  <si>
    <t>6.4</t>
  </si>
  <si>
    <t>7.1</t>
  </si>
  <si>
    <t>7.2</t>
  </si>
  <si>
    <t>7.3</t>
  </si>
  <si>
    <t>7.4</t>
  </si>
  <si>
    <t>7.5</t>
  </si>
  <si>
    <t>8.1</t>
  </si>
  <si>
    <t>8.2</t>
  </si>
  <si>
    <t>8.3</t>
  </si>
  <si>
    <t>8.4</t>
  </si>
  <si>
    <t>8.5</t>
  </si>
  <si>
    <t>9.1</t>
  </si>
  <si>
    <t>9.2</t>
  </si>
  <si>
    <t>9.3</t>
  </si>
  <si>
    <t>9.4</t>
  </si>
  <si>
    <t>9.5</t>
  </si>
  <si>
    <t>10</t>
  </si>
  <si>
    <t>10.1</t>
  </si>
  <si>
    <t>10.2</t>
  </si>
  <si>
    <t>10.3</t>
  </si>
  <si>
    <t>10.4</t>
  </si>
  <si>
    <t>10.5</t>
  </si>
  <si>
    <t>10.6</t>
  </si>
  <si>
    <t>10.7</t>
  </si>
  <si>
    <t>10.8</t>
  </si>
  <si>
    <t>11.1</t>
  </si>
  <si>
    <t>11.2</t>
  </si>
  <si>
    <t>11.3</t>
  </si>
  <si>
    <t>11.4</t>
  </si>
  <si>
    <t>11.5</t>
  </si>
  <si>
    <t>11.6</t>
  </si>
  <si>
    <t>11.7</t>
  </si>
  <si>
    <t>11.8</t>
  </si>
  <si>
    <t>11.9</t>
  </si>
  <si>
    <t>11.10</t>
  </si>
  <si>
    <t>11.11</t>
  </si>
  <si>
    <t>11.12</t>
  </si>
  <si>
    <t>11.13</t>
  </si>
  <si>
    <t>11.14</t>
  </si>
  <si>
    <t>11.15</t>
  </si>
  <si>
    <t>11.16</t>
  </si>
  <si>
    <t>11.17</t>
  </si>
  <si>
    <t>____ % materiālu, būvgružu transporta izdevumi *</t>
  </si>
  <si>
    <t>Piezīme. * demontāžas un grunts apmaiņas darbiem</t>
  </si>
  <si>
    <t>Sastādīja: _______________________________________________________________________________________________</t>
  </si>
  <si>
    <t>(paraksts un tā atšifrējums, datums)</t>
  </si>
  <si>
    <t>Pārbaudīja: ______________________________________________________________________________________________</t>
  </si>
  <si>
    <t>Sertifikāta Nr.______________</t>
  </si>
  <si>
    <t xml:space="preserve">6. pielikums 
Latvijas būvnormatīvam LBN 501-15 "Būvizmaksu noteikšanas kārtība"
 (apstiprināts ar Ministru kabineta 2015. gada  30. jūnija
noteikumiem Nr. 330)
</t>
  </si>
  <si>
    <t>Kopsavilkuma aprēķini par darbu vai konstruktīvo elementu veidiem</t>
  </si>
  <si>
    <t>___________________________________________________________________________________________________________________________</t>
  </si>
  <si>
    <t>(darba veids vai konstruktīvā elementa nosaukums)</t>
  </si>
  <si>
    <r>
      <t xml:space="preserve">Par kopējo summu, </t>
    </r>
    <r>
      <rPr>
        <i/>
        <sz val="14"/>
        <color indexed="8"/>
        <rFont val="Times New Roman"/>
        <family val="1"/>
      </rPr>
      <t>euro_______________</t>
    </r>
  </si>
  <si>
    <t>Kopējā darbietilpība, c/h_______________</t>
  </si>
  <si>
    <t>Tāme sastādīta _____.gada ___.____________</t>
  </si>
  <si>
    <t>Kods,</t>
  </si>
  <si>
    <t>Darva veids vai konstruktīvā elementa nosaukums</t>
  </si>
  <si>
    <t>Tāmes izmaksas</t>
  </si>
  <si>
    <t>Tai skaitā</t>
  </si>
  <si>
    <t>Darb-</t>
  </si>
  <si>
    <t>p.k.</t>
  </si>
  <si>
    <t>tāmes Nr.</t>
  </si>
  <si>
    <r>
      <t xml:space="preserve"> </t>
    </r>
    <r>
      <rPr>
        <i/>
        <sz val="12"/>
        <color indexed="8"/>
        <rFont val="Times New Roman"/>
        <family val="1"/>
      </rPr>
      <t>(euro)</t>
    </r>
  </si>
  <si>
    <t>Ietilpība</t>
  </si>
  <si>
    <r>
      <t xml:space="preserve">Darba alga </t>
    </r>
    <r>
      <rPr>
        <i/>
        <sz val="12"/>
        <color indexed="8"/>
        <rFont val="Times New Roman"/>
        <family val="1"/>
      </rPr>
      <t>(euro)</t>
    </r>
  </si>
  <si>
    <r>
      <t xml:space="preserve">Materiāli </t>
    </r>
    <r>
      <rPr>
        <i/>
        <sz val="12"/>
        <color indexed="8"/>
        <rFont val="Times New Roman"/>
        <family val="1"/>
      </rPr>
      <t>(euro)</t>
    </r>
  </si>
  <si>
    <t>Mehānismi</t>
  </si>
  <si>
    <t xml:space="preserve"> (c/h)</t>
  </si>
  <si>
    <t>(euro)</t>
  </si>
  <si>
    <r>
      <t>Virs izdevumi</t>
    </r>
    <r>
      <rPr>
        <sz val="12"/>
        <color indexed="8"/>
        <rFont val="Times New Roman"/>
        <family val="1"/>
      </rPr>
      <t xml:space="preserve"> ( _____%)</t>
    </r>
  </si>
  <si>
    <t>t.sk. darba aizsardzība</t>
  </si>
  <si>
    <r>
      <t>Peļņa</t>
    </r>
    <r>
      <rPr>
        <sz val="12"/>
        <color indexed="8"/>
        <rFont val="Times New Roman"/>
        <family val="1"/>
      </rPr>
      <t xml:space="preserve"> ( _____%)</t>
    </r>
  </si>
  <si>
    <r>
      <t>Darba devēja soc. nodoklis</t>
    </r>
    <r>
      <rPr>
        <sz val="12"/>
        <color indexed="8"/>
        <rFont val="Times New Roman"/>
        <family val="1"/>
      </rPr>
      <t xml:space="preserve"> (_%)</t>
    </r>
  </si>
  <si>
    <t>Sastādīja ______________________________________________________</t>
  </si>
  <si>
    <t>(Paraksts un tā atšifrējums, datums)</t>
  </si>
  <si>
    <t>Pārbaudīja_____________________________________________________</t>
  </si>
  <si>
    <t>Sertifikāta Nr. ______________________</t>
  </si>
  <si>
    <t>8. pielikums </t>
  </si>
  <si>
    <t>Latvijas būvnormatīvam LBN 501-15 "Būvizmaksu noteikšanas kārtība" 2015. gada  30. jūnija noteikumiem Nr. 330)</t>
  </si>
  <si>
    <t>APSTIPRINU</t>
  </si>
  <si>
    <t>____________________________________</t>
  </si>
  <si>
    <t>(pasūtītāja paraksts un tā atšifrējums)</t>
  </si>
  <si>
    <t>Z.v.</t>
  </si>
  <si>
    <t>____.gada __.______________</t>
  </si>
  <si>
    <t>Būvniecības koptāme</t>
  </si>
  <si>
    <t>Tāme sastādīta ____.gada ___.__________</t>
  </si>
  <si>
    <t>Objekta nosaukums</t>
  </si>
  <si>
    <t>Objekta izmaksas</t>
  </si>
  <si>
    <t>PVN (____%)</t>
  </si>
  <si>
    <t>2</t>
  </si>
  <si>
    <t>5.3</t>
  </si>
  <si>
    <t>5.4</t>
  </si>
  <si>
    <t>5.5</t>
  </si>
  <si>
    <t>5.6</t>
  </si>
  <si>
    <t>5.7</t>
  </si>
  <si>
    <t>7.6</t>
  </si>
  <si>
    <t>7.7</t>
  </si>
  <si>
    <t>7.8</t>
  </si>
  <si>
    <t>7.9</t>
  </si>
  <si>
    <t>7.10</t>
  </si>
  <si>
    <t>7.11</t>
  </si>
  <si>
    <t>7.12</t>
  </si>
  <si>
    <t>7.13</t>
  </si>
  <si>
    <t>7.14</t>
  </si>
  <si>
    <t>10.9</t>
  </si>
  <si>
    <t>10.10</t>
  </si>
  <si>
    <t>10.11</t>
  </si>
  <si>
    <t>10.12</t>
  </si>
  <si>
    <t>10.13</t>
  </si>
  <si>
    <t>11</t>
  </si>
  <si>
    <t>12.1</t>
  </si>
  <si>
    <t>12.2</t>
  </si>
  <si>
    <t>12.3</t>
  </si>
  <si>
    <t>12.4</t>
  </si>
  <si>
    <t>12.5</t>
  </si>
  <si>
    <t>12.6</t>
  </si>
  <si>
    <t>12.7</t>
  </si>
  <si>
    <t>12.8</t>
  </si>
  <si>
    <t>12.9</t>
  </si>
  <si>
    <t>12.10</t>
  </si>
  <si>
    <t>12.11</t>
  </si>
  <si>
    <t>12.12</t>
  </si>
  <si>
    <t>12.13</t>
  </si>
  <si>
    <t>20.pielikums iepirkuma</t>
  </si>
  <si>
    <t>19.pielikums iepirkuma</t>
  </si>
  <si>
    <t>18.pielikums iepirkuma</t>
  </si>
  <si>
    <t>17.pielikums iepirkuma</t>
  </si>
  <si>
    <t>15. pielikums iepirkuma</t>
  </si>
  <si>
    <t>13. pielikums iepirkuma</t>
  </si>
  <si>
    <t>12. pielikums iepirkuma</t>
  </si>
  <si>
    <t>11. pielikums iepirkuma</t>
  </si>
  <si>
    <t>10. pielikums iepirkuma</t>
  </si>
  <si>
    <t>9. pielikums iepirkuma</t>
  </si>
  <si>
    <t>4.6</t>
  </si>
  <si>
    <r>
      <t xml:space="preserve">Objekts: </t>
    </r>
    <r>
      <rPr>
        <b/>
        <sz val="11"/>
        <rFont val="Times New Roman"/>
        <family val="1"/>
      </rPr>
      <t xml:space="preserve">Energoefektivitātes paaugstināšana daudzdzīvokļu dzīvojamā mājā 
Andreja Upīša iela 6, Valmierā </t>
    </r>
    <r>
      <rPr>
        <sz val="11"/>
        <rFont val="Times New Roman"/>
        <family val="1"/>
      </rPr>
      <t>nolikumam</t>
    </r>
    <r>
      <rPr>
        <b/>
        <sz val="11"/>
        <rFont val="Times New Roman"/>
        <family val="1"/>
      </rPr>
      <t xml:space="preserve">
</t>
    </r>
  </si>
  <si>
    <t>1. Cokola siltināšana,u.c.</t>
  </si>
  <si>
    <t>Grunts izstrāde gar pamatiem, demontējot pagraba logu gaismas šahtas un betona apmali, pa ēkas perimetru pamatu vertikālā siltumizolācijas ierīkošanai.</t>
  </si>
  <si>
    <t>Liekās grunts un būvgružu mehanizēta iekraušana un promvešana, utilizācija</t>
  </si>
  <si>
    <t>Virspamata un atsegtās daļas renovācija, demontējot veco apmetumu,atjaunojot izdrupušās šuves un izlīdzinot plakni siltumizolācijas plātņu stiprināšanai.</t>
  </si>
  <si>
    <t>Uzziežamā hidroizolācija no 2kārtām bitumena mastikas pazemes daļā līdz bruģa virsai.</t>
  </si>
  <si>
    <t>Masā tonēts apmetums uz cementa bāzes pa cinkotu apmetuma sietu cokola virszemes daļā.</t>
  </si>
  <si>
    <t>Pagraba logu gaismas šahtu (6gb) betonēšana ar betonu B20, betona armēšana.</t>
  </si>
  <si>
    <t>Armatūras siets Bp-I 5/5/100/100, laukums 960x2940</t>
  </si>
  <si>
    <t>Drenāžas caurule PE d-40 mm nokrišņu ūdens iesūcināšanai.</t>
  </si>
  <si>
    <t>Logu gaismas šahtu jaunas metāla nosegrestes rūpnieciski apstrādātas pret koroziju.</t>
  </si>
  <si>
    <t>Gaisa pieplūdes elementu GV-1 vai ekvivalents sienas komplekta montāža ieskaitot caurumu izveidi sienā saskaņā ar ražotāja montāžas instrukcijām, t.sk. apdare</t>
  </si>
  <si>
    <t>Atrakto pamatu aizbēršana ar smilti, blietējot kārtās.</t>
  </si>
  <si>
    <t>Ēkas apmales 700 mm plata no betona B20 līdz 100 mm biezumā pa blietētu dolomīta šķembu fr.32-63 150 mm biezu kārtu, ierīkojot slīdei ruberoīda starpliku.</t>
  </si>
  <si>
    <t>Vertikālā planēšana ap ēku līdz 3 m platā joslā, pievedot melnzemi un novadot virszemes ūdeņus no ēkas</t>
  </si>
  <si>
    <t>Zālāju sēšana planētā teritorijā.</t>
  </si>
  <si>
    <t>2. Fasādes siltināšana.</t>
  </si>
  <si>
    <t>Cokola profīls 150 mm ar lāseni. T.sk. EJOT PROFIL 815 cokols plus vai ekvivalents</t>
  </si>
  <si>
    <t>Nokalt logu ailu apakšas ķieģeļa izvirzījumu.</t>
  </si>
  <si>
    <t>Fasādes virsmas sagatavošana siltināšanai: plaisu un izdrupumau aizdare u.c.</t>
  </si>
  <si>
    <t>Fasādes ailsānu  siltināšanas ar  akmens vates PAROC FAB 3 vai ekvivalents 30 mm plātnēm, ailu apmales līstes. Inventāru sastatņu izmantošana.</t>
  </si>
  <si>
    <t>Stiklašķiedras sieta SSA-1363-4 ar mehānisko izturību 160gr/m2 uzklāšana līmjavas kārtā</t>
  </si>
  <si>
    <t>Līmjavas uzstrādāšana virskārtā</t>
  </si>
  <si>
    <t>Virsmas gruntēšana.</t>
  </si>
  <si>
    <t>Krāsaina dekoratīvā masā tonētā apmetuma uzstrādāšana</t>
  </si>
  <si>
    <t>Ārējo palodžu nomaiņa līdz 250 mm platām no cinkota skārda.</t>
  </si>
  <si>
    <t>Fasādes elementu noņemšana un jaunu uzstadīšana - karogu turētajs, numurzīme</t>
  </si>
  <si>
    <t>Sastatņu noma, montāža un demontāža</t>
  </si>
  <si>
    <t>3. Koplietošanas telpu logi un durvis. Skat. AR-12</t>
  </si>
  <si>
    <t>Veco durvju demontāža.</t>
  </si>
  <si>
    <t>Būvgružu un demontēto elementu iekraušana, aizvešana un utilizācija</t>
  </si>
  <si>
    <r>
      <t>Jaunu metāla konstrukcijas ugunsdrošu (EI30), siltumnoturīgu (U</t>
    </r>
    <r>
      <rPr>
        <sz val="12"/>
        <rFont val="Arial"/>
        <family val="2"/>
      </rPr>
      <t>≤</t>
    </r>
    <r>
      <rPr>
        <sz val="12"/>
        <rFont val="Times New Roman"/>
        <family val="1"/>
      </rPr>
      <t xml:space="preserve"> 1,3 W/m</t>
    </r>
    <r>
      <rPr>
        <sz val="12"/>
        <rFont val="Arial"/>
        <family val="2"/>
      </rPr>
      <t>²</t>
    </r>
    <r>
      <rPr>
        <sz val="12"/>
        <rFont val="Times New Roman"/>
        <family val="1"/>
      </rPr>
      <t xml:space="preserve">K) un skaņu izolējošu </t>
    </r>
    <r>
      <rPr>
        <sz val="12"/>
        <rFont val="Times New Roman"/>
        <family val="1"/>
      </rPr>
      <t>siltummezgla durvju D-2 ar uzrakstu"SILTUMMEZGLS" montāža ar tehnoloģiski nepieciešamiem palīgdarbiem un materiāliem. 2gb.</t>
    </r>
  </si>
  <si>
    <t>Jaunu ieejas koka durvju D-1,  U ne lielāks par 1.8 W/m2K  montāža ar tehnoloģiski nepieciešamiem palīgdarbiem un materiāliem. 2gb.</t>
  </si>
  <si>
    <t>Veco logu (L-4 6gb.) demontāža.</t>
  </si>
  <si>
    <t>Būvgružu un demontēto elementu iekraušana un aizvešana.</t>
  </si>
  <si>
    <t>Jauno PVC pieckameru pakešlogu L-4  (U vērtība 1,8) montāža ar tehnoloģiski nepieciešamiem palīgdarbiem (pieduru hermetizēšana ar Wimflex (vai ekvivalentu lentu u.c.) un materiāliem. 6 gb.</t>
  </si>
  <si>
    <t>Bēniņu vēdināšanas restu L-5 iebūve.</t>
  </si>
  <si>
    <t>Apmetuma atjaunošana un remonts logu ailu slīpās plaknēs pēc bloku maiņas un kalšanas darbiem (vai apdare ar ģipškartonu), krāsošana.</t>
  </si>
  <si>
    <t xml:space="preserve">Metāliska, siltināta, ugunsdroša bēniņu lūka  ar izvāžavām kāpnēm un ar ugunsizturību 30 min. iebūve, demontējot veco. 1 gb. </t>
  </si>
  <si>
    <t>4. Dzīvokļos nenomainītie logi. (skat. AR-12).</t>
  </si>
  <si>
    <r>
      <t xml:space="preserve">Jauno PVC pieckameru pakešlogi </t>
    </r>
    <r>
      <rPr>
        <b/>
        <sz val="12"/>
        <rFont val="Times New Roman"/>
        <family val="1"/>
      </rPr>
      <t>L-1</t>
    </r>
    <r>
      <rPr>
        <sz val="12"/>
        <rFont val="Times New Roman"/>
        <family val="1"/>
      </rPr>
      <t xml:space="preserve"> (divstiklu pakete ar selektīvo stiklu, U vērtība 1,3) montāža ar tehnoloģiski nepieciešamiem palīgdarbiem (pieduru hermetizēšana ar Wimflex vai ekvivalentu lentu,tvaika lenti u.c.) un materiāliem.</t>
    </r>
  </si>
  <si>
    <r>
      <t xml:space="preserve">Jauno PVC pieckameru pakešlogi </t>
    </r>
    <r>
      <rPr>
        <b/>
        <sz val="12"/>
        <rFont val="Times New Roman"/>
        <family val="1"/>
      </rPr>
      <t>L-2</t>
    </r>
    <r>
      <rPr>
        <sz val="12"/>
        <rFont val="Times New Roman"/>
        <family val="1"/>
      </rPr>
      <t xml:space="preserve"> (divstiklu pakete ar selektīvo stiklu, U vērtība 1,3) montāža ar tehnoloģiski nepieciešamiem palīgdarbiem (pieduru hermetizēšana ar Wimflex vai ekvivalentu lentu,tvaika lenti u.c.) un materiāliem.</t>
    </r>
  </si>
  <si>
    <r>
      <t xml:space="preserve">Jauno PVC pieckameru pakešlogi </t>
    </r>
    <r>
      <rPr>
        <b/>
        <sz val="12"/>
        <rFont val="Times New Roman"/>
        <family val="1"/>
      </rPr>
      <t>L-3</t>
    </r>
    <r>
      <rPr>
        <sz val="12"/>
        <rFont val="Times New Roman"/>
        <family val="1"/>
      </rPr>
      <t xml:space="preserve"> (divstiklu pakete ar selektīvo stiklu, U vērtība 1,3) montāža ar tehnoloģiski nepieciešamiem palīgdarbiem (pieduru hermetizēšana ar Wimflex vai ekvivalentu lentu,tvaika lenti u.c.) un materiāliem.</t>
    </r>
  </si>
  <si>
    <t>5. Pagraba, vējtvera un kāpņu telpas uz pagrabu griestu siltināšana,  vējtvera un kāpņu uz pagrabu sienu siltināšana.</t>
  </si>
  <si>
    <t>k-ts</t>
  </si>
  <si>
    <t>Pagraba griestu, kāpņu telpas, vējtvera, atkritumu konteineru telpas griestu siltināšana ar 100 mm akmens vates lamelēm CGL20cy vai ekvivalents. Pagraba šķūnīšu augšas atzāģēšanu, nostiprināšana. Pirms pagraba pārseguma siltināšanas darbu uzsākšanas nepieciešams pārvietot un atjaunot esošās apgaismojum armatūras, atvirzīt kabeļus.</t>
  </si>
  <si>
    <t>Sienu siltināšanas ar  akmens vates  PAROC FAB 3 vai ekvivalents 30 mm plātnēm.</t>
  </si>
  <si>
    <t>6. Bēniņu siltināšana.</t>
  </si>
  <si>
    <t>Koka skaidu plātnes OSB-3 12 mm biezas apšuvums pa spārēm un drempelī.</t>
  </si>
  <si>
    <t>Beramās akmens vates PAROC BLT 6 vai ekvivalents iestrāde uz mikrobēniņu grīdas 250 mm biezā kārtā (pēc nosēšanās), izmantojot speciālo plucināšanas un padeves iekārtu.</t>
  </si>
  <si>
    <t>Staigājamās laipas bēniņos no antiseptizēta kokmateriāla (AR-5)</t>
  </si>
  <si>
    <t>Ventilācijas skursteņu apakšdaļas bēniņos siltināšana ar 30 mm cieto vati.</t>
  </si>
  <si>
    <t>7. Darbi uz jumta, jumtiņi.</t>
  </si>
  <si>
    <t>Demontēt jumta segumu kopā ar latojumu, materiāla nodošana utilizēšanai.</t>
  </si>
  <si>
    <t>Pretkondensāta plēves iesegšana, distances latas.</t>
  </si>
  <si>
    <t>Latojums (projekta lapa AR-6)</t>
  </si>
  <si>
    <t>Dzegas apšūšana ar 25 mm ēvelētiem un krāsotiem dēļiem, ierīkojot vēdināšanas atstarpes.</t>
  </si>
  <si>
    <t>Dūmeņu galvu pārmūrēšana, cinkota skārda nosegcepuru uzlikšana.</t>
  </si>
  <si>
    <t>Dūmeņu  apmetums uz cementa bāzes pa apmetuma sietu.</t>
  </si>
  <si>
    <t>Notekrenes d-150 ar stiprinājumiem</t>
  </si>
  <si>
    <t>Notekcaurules d-12532 ar stiprinājumiem</t>
  </si>
  <si>
    <t>Kompleksa ieejas jumtiņa  konstrukcijas atjaunošana atbilstoši mezglam "1", lapā AR-13 .</t>
  </si>
  <si>
    <t>Teknes d-125 mm lietusūdenim, stiprinājumi</t>
  </si>
  <si>
    <t>Notekcaurules d-87 mm lietusūdenim, stiprinājumi</t>
  </si>
  <si>
    <t>Demontēto materiālu un būvgružu savākšana un aizvešana no būvlaukuma</t>
  </si>
  <si>
    <t>Nesiltināta izgaismota jumta lūka 540mmx830mm VELUX GVT vai ekvivalents</t>
  </si>
  <si>
    <t>8.  Sienu stiprināšana ar savilcēm.</t>
  </si>
  <si>
    <t>Izurbt caurumus d-30 mm 51 cm biezās ķieģeļu sienās.</t>
  </si>
  <si>
    <t>Ierīkot ligzdas kieģeļu mūrī.</t>
  </si>
  <si>
    <t>Iebūvēt pagaidu kāšus ķieģeļu mūra sienās.</t>
  </si>
  <si>
    <t>Ligzdu un gropju aizdare ar cementa javu.</t>
  </si>
  <si>
    <t xml:space="preserve">Sienas nostiprinošo metālkonstrukciju gan rūpnieciski, gan objektā uz vietas izgatavotu montāža un apstrāde ar grunti GF-021 un emalju PF-115 vai ekvivalentu sastāvu </t>
  </si>
  <si>
    <t>tn</t>
  </si>
  <si>
    <t>9.  Kāpņu telpas remonts.</t>
  </si>
  <si>
    <t>Griestu un sienu plakņu atbrīvošana no vecā krāsojuma, plaknes līdzināšana, uz plaisām iestrādājot stikla šķiedras sietu.</t>
  </si>
  <si>
    <t>Sienu un griesti krāsošana, sagatavojot virsmu, ar norādītām krāsām.</t>
  </si>
  <si>
    <t>Kāpņu ar margām un laukumu sagatavošana krāsošanai un krāsošana ar koka virsmām paredzētām un ar norādītiem toņiem krāsām.</t>
  </si>
  <si>
    <t>Pastkastu nomaiņa (komplekts 6 abonentiem + paskaste ūdens skaitītāju rādījumiem).</t>
  </si>
  <si>
    <t>Demontēto materiālu un būvgružu savākšana un aizvešana no būvlaukuma, utilizācija.</t>
  </si>
  <si>
    <t>10. Kanalizācija K1.</t>
  </si>
  <si>
    <t>Plastmasas PP kanalizācijas uzmavu caurules Dexe110x2,7 ar veidgabaliem un stiprinājumiem, klase ''B''  f.''Uponor" vai ekvivalents</t>
  </si>
  <si>
    <t>Tas pats, Dexe110x2,7 atsevišķu posmu nomaiņai L~2,5m</t>
  </si>
  <si>
    <t>Projektējamo stāvvadu  De110 pievienošana pie esošiem ķeta kanalizācijas tīkliem Dn100 pagrabā un 2.stāvā</t>
  </si>
  <si>
    <t>Tas pats, De/Dn 110/100</t>
  </si>
  <si>
    <t>Tas pats, De/Dn110/50</t>
  </si>
  <si>
    <t>Esošo ķeta kanalizācijas stāvvadu Dn100 demontāža</t>
  </si>
  <si>
    <t>Esošo nišu atsegšana un iztīrīšana</t>
  </si>
  <si>
    <t>Starpstāvu pārseguma demontāža</t>
  </si>
  <si>
    <t>m³</t>
  </si>
  <si>
    <t>Pretugunsaizsardzības aploces De110</t>
  </si>
  <si>
    <t>Starpstāvu pārseguma aizbetonēšana pēc visu stāvvadu montāžas betons B20</t>
  </si>
  <si>
    <t>Vannas istabas sienu remonts,flīzešana ar virsmas sagatavošanu</t>
  </si>
  <si>
    <t xml:space="preserve"> Būvgružu un demontēto elementu iznešana no pagraba un aizvešana.</t>
  </si>
  <si>
    <t>Jaunbūvējamās sistēmas pārbaude un nodošana ekspluatācijā</t>
  </si>
  <si>
    <t>sist.</t>
  </si>
  <si>
    <t>11. Aukstais ūdensvads Ū1</t>
  </si>
  <si>
    <t>Plastmasas fuzioterm SDR11 PN10 caurules ar veidgabaliem un stiprinājumiem Dexs40x3,7 f.Fusiotherm vai ekvivalentas</t>
  </si>
  <si>
    <t>Tas pats, Dexs  40x3.7</t>
  </si>
  <si>
    <t>Tas pats, Dexs 32x2.9</t>
  </si>
  <si>
    <t>Tas pats, Dexs  25x2.3</t>
  </si>
  <si>
    <t>Esošā ūdens skaitītāja mezgla Dn25 pagrabā noņemšana, uzstādīšana un pievienošana ar attālinātas nolasīšanas iespēju, atbilstoši nolikuma 17.pielikumam</t>
  </si>
  <si>
    <t xml:space="preserve">Tas pats, Dn15 dzīvokļos </t>
  </si>
  <si>
    <t>Ventīļi aukstajam ūdenim Dn15 PN10.</t>
  </si>
  <si>
    <t>Tas pats, Dn20 PN10.</t>
  </si>
  <si>
    <t>Pievienošanās pie esošā ūdens ievada pagrabā Dn32</t>
  </si>
  <si>
    <t>Ūdens laistīšanas krāns Dn15 ar šļūteni l=20,0m</t>
  </si>
  <si>
    <t xml:space="preserve">Pretkondensāta izolācija no čaulām ar follijas vai PVC pārklājumu, ar veidgabaliem λ=0,040 W(mxK) δ=4mm Dn32 caurulēm vai saskaņā ar firmas rekomendāciju </t>
  </si>
  <si>
    <t>Tas pats, δ=4mm Dn32x2.9mm  caurulēm</t>
  </si>
  <si>
    <t>Tas pats, δ=13mm Dn25x2.3mm  caurulēm</t>
  </si>
  <si>
    <t>Esošo tērauda cauruļvadu demontāža Dn15÷32mm</t>
  </si>
  <si>
    <t>Jaunbuvējamās sistēmas skalošana, dezinfelcija un hidrauliskā pārbaude</t>
  </si>
  <si>
    <t>Ugunsdrošās lentas,tukšošanas vent.,saskrūves,veidgabali</t>
  </si>
  <si>
    <t xml:space="preserve">12. Karstais ūdensvads T3; T4  </t>
  </si>
  <si>
    <t>Esošo dzīvokļu ūdens skaitītāju mezglu ar ūdens skaitītāju Dn15 demontāža, montāža ar attālin. nolasīšanu atbilstoši nolikuma 17.pielikumam</t>
  </si>
  <si>
    <t xml:space="preserve">Ventīļi karstajam ūdenim Dn15  </t>
  </si>
  <si>
    <t>Tas pats, Dn20</t>
  </si>
  <si>
    <t>Termostatiskais cirkulācijas vārsts Dn20</t>
  </si>
  <si>
    <t xml:space="preserve">Automātiskie atgaisotāji Dn15 ar noslēgventīli  </t>
  </si>
  <si>
    <t>Plastmasas karstā ūdensvada fuzioterm SDR7,4 PN16  caurules ar veidgabaliem un stiprinājumiem Dexs 32x4,4 vai ekvivalents</t>
  </si>
  <si>
    <t>9.0</t>
  </si>
  <si>
    <t>Tas pats, Dexs 25x3,5</t>
  </si>
  <si>
    <t>Tas pats,Dexs 25x3.5</t>
  </si>
  <si>
    <t>Nerūsējošā tērauda pulētie dvieļu žāvētāji D-25 ''U'' 250x400, t.sk. saskrūves un stiprinājumi</t>
  </si>
  <si>
    <t>Siltuma izolācija no čaulām ar folijas vai PVC pārklājumu,ar veidgabaliem λ=0,035 W/mk δ=30mm 25mm caurulēm</t>
  </si>
  <si>
    <t>Tas pats, δ=20mm 25mm caurulēm</t>
  </si>
  <si>
    <t>Tas pats, δ=20 mm  20mm caurulēm</t>
  </si>
  <si>
    <t>Esošo tērauda cauruļvadu un izolācijas demontāža Dn15÷25mm,un utilizācija</t>
  </si>
  <si>
    <t>Jaunbūvējamās sistēmas skalošana, dezifekcija un hidrauliskā pārbaude</t>
  </si>
  <si>
    <t>13. SILTUMMEZGLS</t>
  </si>
  <si>
    <r>
      <t>Izolēts plākšņu siltummainis apkurei Q=31 kW  T=100</t>
    </r>
    <r>
      <rPr>
        <vertAlign val="superscript"/>
        <sz val="12"/>
        <rFont val="Times New Roman"/>
        <family val="1"/>
      </rPr>
      <t>o</t>
    </r>
    <r>
      <rPr>
        <sz val="12"/>
        <rFont val="Times New Roman"/>
        <family val="1"/>
      </rPr>
      <t>-70</t>
    </r>
    <r>
      <rPr>
        <vertAlign val="superscript"/>
        <sz val="12"/>
        <rFont val="Times New Roman"/>
        <family val="1"/>
      </rPr>
      <t>o</t>
    </r>
    <r>
      <rPr>
        <sz val="12"/>
        <rFont val="Times New Roman"/>
        <family val="1"/>
      </rPr>
      <t>/80</t>
    </r>
    <r>
      <rPr>
        <vertAlign val="superscript"/>
        <sz val="12"/>
        <rFont val="Times New Roman"/>
        <family val="1"/>
      </rPr>
      <t>o</t>
    </r>
    <r>
      <rPr>
        <sz val="12"/>
        <rFont val="Times New Roman"/>
        <family val="1"/>
      </rPr>
      <t>-60</t>
    </r>
    <r>
      <rPr>
        <vertAlign val="superscript"/>
        <sz val="12"/>
        <rFont val="Times New Roman"/>
        <family val="1"/>
      </rPr>
      <t>o</t>
    </r>
    <r>
      <rPr>
        <sz val="12"/>
        <rFont val="Times New Roman"/>
        <family val="1"/>
      </rPr>
      <t>C  XB37L-1-10 „Danfoss” vai ekvivalents</t>
    </r>
  </si>
  <si>
    <r>
      <t>Izolēts plākšņu siltummainis karstam ūdenim Q=53 kW T=100</t>
    </r>
    <r>
      <rPr>
        <vertAlign val="superscript"/>
        <sz val="12"/>
        <rFont val="Times New Roman"/>
        <family val="1"/>
      </rPr>
      <t>o</t>
    </r>
    <r>
      <rPr>
        <sz val="12"/>
        <rFont val="Times New Roman"/>
        <family val="1"/>
      </rPr>
      <t>-70</t>
    </r>
    <r>
      <rPr>
        <vertAlign val="superscript"/>
        <sz val="12"/>
        <rFont val="Times New Roman"/>
        <family val="1"/>
      </rPr>
      <t>o</t>
    </r>
    <r>
      <rPr>
        <sz val="12"/>
        <rFont val="Times New Roman"/>
        <family val="1"/>
      </rPr>
      <t>/55</t>
    </r>
    <r>
      <rPr>
        <vertAlign val="superscript"/>
        <sz val="12"/>
        <rFont val="Times New Roman"/>
        <family val="1"/>
      </rPr>
      <t>o</t>
    </r>
    <r>
      <rPr>
        <sz val="12"/>
        <rFont val="Times New Roman"/>
        <family val="1"/>
      </rPr>
      <t>-5</t>
    </r>
    <r>
      <rPr>
        <vertAlign val="superscript"/>
        <sz val="12"/>
        <rFont val="Times New Roman"/>
        <family val="1"/>
      </rPr>
      <t>o</t>
    </r>
    <r>
      <rPr>
        <sz val="12"/>
        <rFont val="Times New Roman"/>
        <family val="1"/>
      </rPr>
      <t>C (65</t>
    </r>
    <r>
      <rPr>
        <vertAlign val="superscript"/>
        <sz val="12"/>
        <rFont val="Times New Roman"/>
        <family val="1"/>
      </rPr>
      <t>o</t>
    </r>
    <r>
      <rPr>
        <sz val="12"/>
        <rFont val="Times New Roman"/>
        <family val="1"/>
      </rPr>
      <t>-45</t>
    </r>
    <r>
      <rPr>
        <vertAlign val="superscript"/>
        <sz val="12"/>
        <rFont val="Times New Roman"/>
        <family val="1"/>
      </rPr>
      <t>o</t>
    </r>
    <r>
      <rPr>
        <sz val="12"/>
        <rFont val="Times New Roman"/>
        <family val="1"/>
      </rPr>
      <t xml:space="preserve">C/55°-15°C) XB 10-2-26/26 „Danfoss” vai ekvivalents </t>
    </r>
  </si>
  <si>
    <t>Apkures cirkulācijas sūknis  MAGNA 25-60 50 Hz, G=1.4 m3/h; P=4m; N=85W; 220V; DN25; PN10;  „GRUNDFOS” vai ekvivalents</t>
  </si>
  <si>
    <r>
      <t>Karstā ūdens cirkulācijas sūknis UPE15-40, G=0,2 m</t>
    </r>
    <r>
      <rPr>
        <vertAlign val="superscript"/>
        <sz val="12"/>
        <rFont val="Times New Roman"/>
        <family val="1"/>
      </rPr>
      <t>3</t>
    </r>
    <r>
      <rPr>
        <sz val="12"/>
        <rFont val="Times New Roman"/>
        <family val="1"/>
      </rPr>
      <t>/h; P=2,5m; N=60W; 220 V; DN15; PN6; „GRUNDFOS” vai ekvivalents</t>
    </r>
  </si>
  <si>
    <t xml:space="preserve"> Programējams karstā ūdens un apkures regulators ECL 210; 220V; universāla kontrole ar vadības programmu C66LV </t>
  </si>
  <si>
    <t>Transformators TR 32 vai ekvivalents</t>
  </si>
  <si>
    <t>Montāžas kaste procesoram</t>
  </si>
  <si>
    <t>Ārgaisa sensors ESMT vai ekvivalents</t>
  </si>
  <si>
    <t>Iegremdējamais sensors ESMU vai ekvivalents</t>
  </si>
  <si>
    <r>
      <t>Regulējošs balansēts ventilis VM2-20 DN20; PN16;    K</t>
    </r>
    <r>
      <rPr>
        <vertAlign val="subscript"/>
        <sz val="12"/>
        <rFont val="Times New Roman"/>
        <family val="1"/>
      </rPr>
      <t>vs</t>
    </r>
    <r>
      <rPr>
        <sz val="12"/>
        <rFont val="Times New Roman"/>
        <family val="1"/>
      </rPr>
      <t>=4 m</t>
    </r>
    <r>
      <rPr>
        <vertAlign val="superscript"/>
        <sz val="12"/>
        <rFont val="Times New Roman"/>
        <family val="1"/>
      </rPr>
      <t>3</t>
    </r>
    <r>
      <rPr>
        <sz val="12"/>
        <rFont val="Times New Roman"/>
        <family val="1"/>
      </rPr>
      <t>/h</t>
    </r>
  </si>
  <si>
    <t xml:space="preserve">Motors regulējošam ventīlim  AMV 435; 220V; </t>
  </si>
  <si>
    <t xml:space="preserve">Esoša siltuma enerģijas skaitītāja demontāža,  ar sekojošu montāžu turpgaitā </t>
  </si>
  <si>
    <t>Piebarošanas līnijas ūdens skaitītājs DN15 klase; ar attālinātas nolasīšanas iespēju, atbilstoši nolikuma 17.pielikumam</t>
  </si>
  <si>
    <t>Karstā ūdens skaitītājs DN20 ar attālinātas nolasīšanas iespēju, atbilstoši nolikuma 17.pielikumam</t>
  </si>
  <si>
    <t xml:space="preserve">Izplešanās trauks V=50 l; FLEXCON 50/1,0 </t>
  </si>
  <si>
    <r>
      <t>Diferencspiediena  kontroles vārsts AVP 20; DN20; PN16 K</t>
    </r>
    <r>
      <rPr>
        <vertAlign val="subscript"/>
        <sz val="12"/>
        <rFont val="Times New Roman"/>
        <family val="1"/>
      </rPr>
      <t>vs</t>
    </r>
    <r>
      <rPr>
        <sz val="12"/>
        <rFont val="Times New Roman"/>
        <family val="1"/>
      </rPr>
      <t xml:space="preserve">=6,3 m3/h;   </t>
    </r>
  </si>
  <si>
    <r>
      <t>Ķeta filtrs DN40; PN16; 120</t>
    </r>
    <r>
      <rPr>
        <vertAlign val="superscript"/>
        <sz val="12"/>
        <rFont val="Times New Roman"/>
        <family val="1"/>
      </rPr>
      <t>o</t>
    </r>
    <r>
      <rPr>
        <sz val="12"/>
        <rFont val="Times New Roman"/>
        <family val="1"/>
      </rPr>
      <t>C, sietiņa izmērs 0.8-1.0 mm</t>
    </r>
  </si>
  <si>
    <r>
      <t>Tas pats DN40;  PN10; 100</t>
    </r>
    <r>
      <rPr>
        <vertAlign val="superscript"/>
        <sz val="12"/>
        <rFont val="Times New Roman"/>
        <family val="1"/>
      </rPr>
      <t>o</t>
    </r>
    <r>
      <rPr>
        <sz val="12"/>
        <rFont val="Times New Roman"/>
        <family val="1"/>
      </rPr>
      <t>C</t>
    </r>
  </si>
  <si>
    <r>
      <t>Tas pats DN25; PN10; 100</t>
    </r>
    <r>
      <rPr>
        <vertAlign val="superscript"/>
        <sz val="12"/>
        <rFont val="Times New Roman"/>
        <family val="1"/>
      </rPr>
      <t>o</t>
    </r>
    <r>
      <rPr>
        <sz val="12"/>
        <rFont val="Times New Roman"/>
        <family val="1"/>
      </rPr>
      <t xml:space="preserve">C;        </t>
    </r>
  </si>
  <si>
    <t xml:space="preserve">Misiņa filtrs DN15; PN10; 100°C                             </t>
  </si>
  <si>
    <t>Drošības vārsts”Prescor ½ ‘’  DN15; PN6</t>
  </si>
  <si>
    <t>Drošības vārsts „Prescor 170 ¾; DN20; PN6</t>
  </si>
  <si>
    <t xml:space="preserve">Manometrs 0-6 bar.; 80 mm </t>
  </si>
  <si>
    <t>Tas pats 0-16 bar.; 80 mm</t>
  </si>
  <si>
    <t>Manometra krāns1/2” DN15; PN16</t>
  </si>
  <si>
    <t>Tas pats ½” DN15; PN6</t>
  </si>
  <si>
    <r>
      <t>Termometrs 0</t>
    </r>
    <r>
      <rPr>
        <vertAlign val="superscript"/>
        <sz val="12"/>
        <rFont val="Times New Roman"/>
        <family val="1"/>
      </rPr>
      <t>o</t>
    </r>
    <r>
      <rPr>
        <sz val="12"/>
        <rFont val="Times New Roman"/>
        <family val="1"/>
      </rPr>
      <t>-100</t>
    </r>
    <r>
      <rPr>
        <vertAlign val="superscript"/>
        <sz val="12"/>
        <rFont val="Times New Roman"/>
        <family val="1"/>
      </rPr>
      <t>o</t>
    </r>
    <r>
      <rPr>
        <sz val="12"/>
        <rFont val="Times New Roman"/>
        <family val="1"/>
      </rPr>
      <t xml:space="preserve">C; 80 mm; TS 75 mm </t>
    </r>
  </si>
  <si>
    <r>
      <t>Tas pats 0</t>
    </r>
    <r>
      <rPr>
        <vertAlign val="superscript"/>
        <sz val="12"/>
        <rFont val="Times New Roman"/>
        <family val="1"/>
      </rPr>
      <t>o</t>
    </r>
    <r>
      <rPr>
        <sz val="12"/>
        <rFont val="Times New Roman"/>
        <family val="1"/>
      </rPr>
      <t>-150</t>
    </r>
    <r>
      <rPr>
        <vertAlign val="superscript"/>
        <sz val="12"/>
        <rFont val="Times New Roman"/>
        <family val="1"/>
      </rPr>
      <t>o</t>
    </r>
    <r>
      <rPr>
        <sz val="12"/>
        <rFont val="Times New Roman"/>
        <family val="1"/>
      </rPr>
      <t xml:space="preserve">C; 80 mm; TS 75 mm </t>
    </r>
  </si>
  <si>
    <r>
      <t>Lodveida ventilis DN40; PN16; 150</t>
    </r>
    <r>
      <rPr>
        <vertAlign val="superscript"/>
        <sz val="12"/>
        <rFont val="Times New Roman"/>
        <family val="1"/>
      </rPr>
      <t>o</t>
    </r>
    <r>
      <rPr>
        <sz val="12"/>
        <rFont val="Times New Roman"/>
        <family val="1"/>
      </rPr>
      <t xml:space="preserve">C; </t>
    </r>
  </si>
  <si>
    <r>
      <t>Tas pats DN32; PN16; 150</t>
    </r>
    <r>
      <rPr>
        <vertAlign val="superscript"/>
        <sz val="12"/>
        <rFont val="Times New Roman"/>
        <family val="1"/>
      </rPr>
      <t>o</t>
    </r>
    <r>
      <rPr>
        <sz val="12"/>
        <rFont val="Times New Roman"/>
        <family val="1"/>
      </rPr>
      <t xml:space="preserve">C;  </t>
    </r>
  </si>
  <si>
    <r>
      <t>Tas pats DN40; PN6; 100</t>
    </r>
    <r>
      <rPr>
        <vertAlign val="superscript"/>
        <sz val="12"/>
        <rFont val="Times New Roman"/>
        <family val="1"/>
      </rPr>
      <t>o</t>
    </r>
    <r>
      <rPr>
        <sz val="12"/>
        <rFont val="Times New Roman"/>
        <family val="1"/>
      </rPr>
      <t xml:space="preserve">C; </t>
    </r>
  </si>
  <si>
    <r>
      <t>Tas pats DN32; PN16; 100</t>
    </r>
    <r>
      <rPr>
        <vertAlign val="superscript"/>
        <sz val="12"/>
        <rFont val="Times New Roman"/>
        <family val="1"/>
      </rPr>
      <t>o</t>
    </r>
    <r>
      <rPr>
        <sz val="12"/>
        <rFont val="Times New Roman"/>
        <family val="1"/>
      </rPr>
      <t xml:space="preserve">C;  </t>
    </r>
  </si>
  <si>
    <r>
      <t>Tas pats DN25; PN16; 100</t>
    </r>
    <r>
      <rPr>
        <vertAlign val="superscript"/>
        <sz val="12"/>
        <rFont val="Times New Roman"/>
        <family val="1"/>
      </rPr>
      <t>o</t>
    </r>
    <r>
      <rPr>
        <sz val="12"/>
        <rFont val="Times New Roman"/>
        <family val="1"/>
      </rPr>
      <t xml:space="preserve">C;  </t>
    </r>
  </si>
  <si>
    <r>
      <t>Tas pats, DN15; PN16; 100</t>
    </r>
    <r>
      <rPr>
        <vertAlign val="superscript"/>
        <sz val="12"/>
        <rFont val="Times New Roman"/>
        <family val="1"/>
      </rPr>
      <t>o</t>
    </r>
    <r>
      <rPr>
        <sz val="12"/>
        <rFont val="Times New Roman"/>
        <family val="1"/>
      </rPr>
      <t xml:space="preserve">C; </t>
    </r>
  </si>
  <si>
    <t>Atgaisotājs ¾” DN15 ar noslēgtapu  „Flamcovent ½” PN10; vai ekvivalents</t>
  </si>
  <si>
    <t xml:space="preserve">Vienvirziena vārsts DN40; PN6;  </t>
  </si>
  <si>
    <t xml:space="preserve">Tas pats DN25; PN6;  </t>
  </si>
  <si>
    <t>Tas pats DN15; PN6</t>
  </si>
  <si>
    <t>Tērauda ūdens-gāzu caurule, melnā DN40 (Ø48,3×2,6)</t>
  </si>
  <si>
    <t>Tas pats DN32;  (Ø42,4×2,6)</t>
  </si>
  <si>
    <t>Tas pats DN15; PN16   (Ø21,3×2)</t>
  </si>
  <si>
    <t>Ūdens-gāzes caurule, cinkotā DN25; PN16</t>
  </si>
  <si>
    <t>Tas pats DN15; PN16</t>
  </si>
  <si>
    <t>Dažādi tērauda cauruļvadu veidgabali</t>
  </si>
  <si>
    <t>kompl</t>
  </si>
  <si>
    <t xml:space="preserve">Potenciāla  izkliedes plāksne 150x20x4 ar urbumu M8 galā </t>
  </si>
  <si>
    <t xml:space="preserve">Krāsoti metāla kronšteini </t>
  </si>
  <si>
    <t>Bitumena krāsa  /2 kārtas/</t>
  </si>
  <si>
    <t>Akmens vates čaula PV 100 E; s=40 mm; DN40</t>
  </si>
  <si>
    <t>Tas pats DN32;  s=40 mm</t>
  </si>
  <si>
    <t>Tas pats DN25; s=40 mm</t>
  </si>
  <si>
    <t>Tas pats DN15;  s=30 mm</t>
  </si>
  <si>
    <t>Polivinilhlorīda PVC loksnes; s=0,35 mm</t>
  </si>
  <si>
    <t xml:space="preserve">Iegriezuma vietas cauruļvados, termometru un manometru uzstādīšanai </t>
  </si>
  <si>
    <t>Pievienošanās  pie esošiem siltumtīkliem DN 32</t>
  </si>
  <si>
    <t>Pievienošanās  pie esošiem siltumtīkliem DN 40</t>
  </si>
  <si>
    <t xml:space="preserve">Siltuma mezgla cauruļvadu hidrauliskā pārbaude un ieregulēšana </t>
  </si>
  <si>
    <t>Esoša siltummezgla cauruļvadu un  izolācijas demontāža un  utilizācija</t>
  </si>
  <si>
    <t>Tehniskās dokumentācijas sagatavošana un uzstādīšana (ekpluatācijas instrukcija,apkopes instrukcija,temperatūras grafiks,siltmmezgla apraksts,siltummezgla shēma,iekārtu marķēšana,informācijas stends ar korķa pārklājumu 1000x600)</t>
  </si>
  <si>
    <t>14. Apkure</t>
  </si>
  <si>
    <t>Ūdens-gāzes caurule melnā DN 15</t>
  </si>
  <si>
    <t>Ūdens-gāzes caurule melnā DN 20</t>
  </si>
  <si>
    <t>Ūdens-gāzes caurule melnā DN 25</t>
  </si>
  <si>
    <t>Ūdens-gāzes caurule melnā DN 32</t>
  </si>
  <si>
    <t>Ūdens-gāzes caurule melnā DN 40</t>
  </si>
  <si>
    <t>Cauruļu fasondaļas, stiprinājumi.</t>
  </si>
  <si>
    <t>Atgaisotājs „Flam covent”1 ½; DN40; PN6 vai ekvivalents</t>
  </si>
  <si>
    <t>Lodveida krāns DN 20</t>
  </si>
  <si>
    <t>Noslēgventilis NAVAL DN 25 vai ekvivalents</t>
  </si>
  <si>
    <t>Noslēgventilis NAVAL DN 32 vai ekvivalents</t>
  </si>
  <si>
    <t>HERZ balansējošais ventilis STROMAX – GM DN 20 vai ekvivalents</t>
  </si>
  <si>
    <t>HERZ balansējošais ventilis STROMAX – GM DN 25 vai ekvivalents</t>
  </si>
  <si>
    <t>HERZ balansējošais ventilis STROMAX – GM DN 32 vai ekvivalents</t>
  </si>
  <si>
    <t>„Paroc” akmens vates čaulas PV 100 E DN 15,40 mm vai ekvivalents</t>
  </si>
  <si>
    <t>„Paroc” akmens vates čaulas PV 100 E DN 20,40 mm vai ekvivalents</t>
  </si>
  <si>
    <t>„Paroc” akmens vates čaulas PV 100 E DN 25,40 mm vai ekvivalents</t>
  </si>
  <si>
    <t>„Paroc” akmens vates čaulas PV 100 E DN 32,40 mm vai ekvivalents</t>
  </si>
  <si>
    <t>„Paroc” akmens vates čaulas PV 100 E DN 40,40 mm vai ekvivalents</t>
  </si>
  <si>
    <t>Polivinilhlorīda PVC loksnes; s=0,3 mm</t>
  </si>
  <si>
    <t>Kronšteini cauruļvadu stiprināšanai (krāsoti)</t>
  </si>
  <si>
    <t>Pievienošanās vieta esošiem stāvvadiem DN 15</t>
  </si>
  <si>
    <t>Tas pats DN 20</t>
  </si>
  <si>
    <t>Pievienošanās pie esošiem cauruļvadiem DN 40/DN25</t>
  </si>
  <si>
    <t>Bitumena laka   /2 kārtas/</t>
  </si>
  <si>
    <t>Radiators „VOGEL &amp; NOOT” ar sienas  kronšteiniem un atgaisotāju 500x900;  11. tips</t>
  </si>
  <si>
    <t>HERZ termostatvārsti HERZ-TS-90 DN 15 taisnie vai ekvivalents</t>
  </si>
  <si>
    <t>HERZ bremzētājvārsti HERZ-RL-5 DN 15 taisnie vai ekvivalents</t>
  </si>
  <si>
    <t>Termostatgalva (robustā izpildījumā) „HERZULES-H” vai ekvivalents</t>
  </si>
  <si>
    <t xml:space="preserve">Caurumu veidošana un aizdarīšana </t>
  </si>
  <si>
    <t xml:space="preserve">Sistēmas hidrauliskā pārbaude un ieregulēšana </t>
  </si>
  <si>
    <t>Esošās apkures sistēmas skalošana</t>
  </si>
  <si>
    <t xml:space="preserve">Esošo sildķermeņu kāpņu telpā demontāža           </t>
  </si>
  <si>
    <t xml:space="preserve">Esošās  apkures sistēmas cauruļvadu ar izolācijas pagraba un bēniņu stāvos demontāža un utilizācija      </t>
  </si>
  <si>
    <t>Esošās apkures sistēmas cauruļvadu un armatūru demontāža  pagraba stāvā un bēniņu stāvā</t>
  </si>
  <si>
    <t>15. Elektrotīkli</t>
  </si>
  <si>
    <t>Sadale SS-1, komplektācijā pēc shēmas lapā EL-2</t>
  </si>
  <si>
    <t>Potenciālu izlīdzinošā kopne 10 vietu</t>
  </si>
  <si>
    <t>Vads H05 V-K 1x16 zemēšanai</t>
  </si>
  <si>
    <t>Kabelis PPJ-4x1,5</t>
  </si>
  <si>
    <t>Kabelis PPJ-3x1,5</t>
  </si>
  <si>
    <t>PVC cietā caurule d-20</t>
  </si>
  <si>
    <t>PVC lokanā caurule  d-20</t>
  </si>
  <si>
    <t>UV staru noturīga caurule P 16 TxM</t>
  </si>
  <si>
    <t>Cinkots kabeļu plaukts 100x40 ar montāžas elementiem</t>
  </si>
  <si>
    <t>obj.</t>
  </si>
  <si>
    <t>Tērauda zemēšanas lenta St/tZn 30x3,5</t>
  </si>
  <si>
    <t>Zemēšanas elektrodi d-20 L=4,5m</t>
  </si>
  <si>
    <t>Apaļtērauds St/tZn d-10</t>
  </si>
  <si>
    <t>Savienojumu spailes, cinkotas</t>
  </si>
  <si>
    <t>Alumīnija zemēšanas stieple d-8</t>
  </si>
  <si>
    <t>Zibensuztvērēji d-16, L=2,0m ar 20kg betona pamatni</t>
  </si>
  <si>
    <t>UV staru noturīga caurule d-10 P 10 TxM</t>
  </si>
  <si>
    <t>Stiprinājuma elementi plakanam jumtam</t>
  </si>
  <si>
    <t>Pievienojuma spailes skārda apšuvumam</t>
  </si>
  <si>
    <t>Stiprinājuma elementi sienai</t>
  </si>
  <si>
    <t>Kontroles punkta spaile</t>
  </si>
  <si>
    <t>Montāžas un pretkorozijas materiāli</t>
  </si>
  <si>
    <t>Zibensaizsardzības izpildshēma, zibensaizsardzības sistēmas pārbaudes akts, protokols par zemējuma kontūra pārbaudi un pretestības mērījumiem un mēraparātu kalibrēšanas sertifikāti, topogrāfija.</t>
  </si>
  <si>
    <t>16. Citi</t>
  </si>
  <si>
    <t xml:space="preserve">Esošā eletrosadalnes demontāža. Jaunas elektrosadalnes izbūve vismaz 20cm attālumā no nosiltinātās ēkas sienas, pirms darbu uzsākšanas darbus saskaņot AS “Sadales tīkls" </t>
  </si>
  <si>
    <t xml:space="preserve">Gāzes vadu atvirzīšana no fasādes, pirms darbu uzsākšanas darbus saskaņot AS “Latvijas Gāze” </t>
  </si>
  <si>
    <t>Ventilācijas kanālu tīrīšana, velkmes pārbaude (t.sk. Ventilācijas pārbaudes akts)</t>
  </si>
  <si>
    <t>Būvtāfeles/informatīvā stenda izgatavošana</t>
  </si>
  <si>
    <t>gb.</t>
  </si>
  <si>
    <r>
      <t xml:space="preserve">Energoefektivitātes paaugstināšana daudzdzīvokļu dzīvojamā mājā 
Andreja Upīša iela 6, Valmierā </t>
    </r>
    <r>
      <rPr>
        <sz val="11"/>
        <rFont val="Times New Roman"/>
        <family val="1"/>
      </rPr>
      <t>nolikumam</t>
    </r>
    <r>
      <rPr>
        <b/>
        <sz val="11"/>
        <rFont val="Times New Roman"/>
        <family val="1"/>
      </rPr>
      <t xml:space="preserve">
</t>
    </r>
  </si>
  <si>
    <r>
      <t>Daudzdzīvokļu dzīvojamās mājas Andreja Upīša iela 6, Valmierā logu maiņas izmaksas.</t>
    </r>
    <r>
      <rPr>
        <b/>
        <sz val="11"/>
        <rFont val="Calibri"/>
        <family val="2"/>
      </rPr>
      <t xml:space="preserve"> (t.sk. Loga demontāža,utilizācija, jaunais logs, montāža, iekšējā palodze, iekšējo aiļu apdare, krāsošana)</t>
    </r>
  </si>
  <si>
    <t>Daudzdzīvokļu dzīvojamās mājas Andreja Upīša iela 6, Valmierā dzīvokļu logu maiņas izmaksas. (t.sk. Loga demontāža,utilizācija, jaunais logs, montāža, iekšējā palodze, iekšējo aiļu apdare, krāsošana)</t>
  </si>
  <si>
    <r>
      <t xml:space="preserve">"Energoefektivitātes paaugstināšana daudzdzīvokļu dzīvojamā mājā 
Andreja Upīša iela 6, Valmierā" </t>
    </r>
    <r>
      <rPr>
        <sz val="11"/>
        <rFont val="Times New Roman"/>
        <family val="1"/>
      </rPr>
      <t>nolikumam</t>
    </r>
    <r>
      <rPr>
        <b/>
        <sz val="11"/>
        <rFont val="Times New Roman"/>
        <family val="1"/>
      </rPr>
      <t xml:space="preserve">
</t>
    </r>
  </si>
  <si>
    <t>Energoefektivitātes paaugstināšana daudzdzīvokļu dzīvojamā mājā 
Andreja Upīša iela 6, Valmierā</t>
  </si>
  <si>
    <r>
      <t xml:space="preserve">"Energoefektivitātes paaugstināšana daudzdzīvokļu dzīvojamā mājā 
Andreja Upīša iela 6" </t>
    </r>
    <r>
      <rPr>
        <sz val="11"/>
        <rFont val="Times New Roman"/>
        <family val="1"/>
      </rPr>
      <t>nolikumam</t>
    </r>
    <r>
      <rPr>
        <b/>
        <sz val="11"/>
        <rFont val="Times New Roman"/>
        <family val="1"/>
      </rPr>
      <t xml:space="preserve">
</t>
    </r>
  </si>
  <si>
    <r>
      <t xml:space="preserve">Būves adrese </t>
    </r>
    <r>
      <rPr>
        <b/>
        <sz val="14"/>
        <color indexed="8"/>
        <rFont val="Times New Roman"/>
        <family val="1"/>
      </rPr>
      <t>Andreja Upīša iela 6, Valmierā</t>
    </r>
  </si>
  <si>
    <t>Energoefektivitātes paaugstināšana daudzdzīvokļu dzīvojamā mājā Andreja Upīša iela 6, Valmierā</t>
  </si>
  <si>
    <r>
      <t>Objekta adrese:Andreja Upīša iela 6</t>
    </r>
    <r>
      <rPr>
        <b/>
        <sz val="14"/>
        <color indexed="8"/>
        <rFont val="Times New Roman"/>
        <family val="1"/>
      </rPr>
      <t>, Valmierā</t>
    </r>
  </si>
  <si>
    <r>
      <t>Būves nosaukums:</t>
    </r>
    <r>
      <rPr>
        <b/>
        <sz val="14"/>
        <color indexed="8"/>
        <rFont val="Times New Roman"/>
        <family val="1"/>
      </rPr>
      <t>Energoefektivitātes paaugstināšana daudzdzīvokļu dzīvojamā mājā Andreja Upīša iela 6, Valmierā</t>
    </r>
  </si>
  <si>
    <r>
      <t>Objekta nosaukums:</t>
    </r>
    <r>
      <rPr>
        <b/>
        <sz val="14"/>
        <color indexed="8"/>
        <rFont val="Times New Roman"/>
        <family val="1"/>
      </rPr>
      <t xml:space="preserve">Energoefektivitātes paaugstināšana daudzdzīvokļu dzīvojamā mājā </t>
    </r>
    <r>
      <rPr>
        <sz val="14"/>
        <color indexed="8"/>
        <rFont val="Times New Roman"/>
        <family val="1"/>
      </rPr>
      <t>Andreja Upīša iela 6</t>
    </r>
    <r>
      <rPr>
        <b/>
        <sz val="14"/>
        <color indexed="8"/>
        <rFont val="Times New Roman"/>
        <family val="1"/>
      </rPr>
      <t>, Valmierā</t>
    </r>
  </si>
  <si>
    <t>1.2</t>
  </si>
  <si>
    <t>1.3</t>
  </si>
  <si>
    <t>1.4</t>
  </si>
  <si>
    <t>1.5</t>
  </si>
  <si>
    <t>1.6</t>
  </si>
  <si>
    <t>1.7</t>
  </si>
  <si>
    <t>1.8</t>
  </si>
  <si>
    <t>1.9</t>
  </si>
  <si>
    <t>1.10</t>
  </si>
  <si>
    <t>1.11</t>
  </si>
  <si>
    <t>1.12</t>
  </si>
  <si>
    <t>1.13</t>
  </si>
  <si>
    <t>1.14</t>
  </si>
  <si>
    <t>1.15</t>
  </si>
  <si>
    <t>2.11</t>
  </si>
  <si>
    <t>2.12</t>
  </si>
  <si>
    <t>2.13</t>
  </si>
  <si>
    <t>4.7</t>
  </si>
  <si>
    <t>7.15</t>
  </si>
  <si>
    <t>8.</t>
  </si>
  <si>
    <t>9.</t>
  </si>
  <si>
    <t>12.</t>
  </si>
  <si>
    <t>12.14</t>
  </si>
  <si>
    <t>12.15</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</si>
  <si>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</si>
  <si>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</si>
  <si>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</si>
  <si>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</si>
  <si>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</si>
  <si>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</si>
  <si>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</si>
  <si>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</si>
  <si>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</si>
  <si>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</si>
  <si>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</si>
  <si>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</si>
  <si>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</si>
  <si>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</si>
  <si>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</si>
  <si>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</si>
  <si>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</si>
  <si>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</si>
  <si>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</si>
  <si>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</si>
  <si>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</si>
  <si>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</si>
  <si>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</si>
  <si>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</si>
  <si>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</si>
  <si>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</si>
  <si>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</si>
  <si>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</si>
  <si>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</si>
  <si>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</si>
  <si>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</si>
  <si>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</si>
  <si>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</si>
  <si>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</si>
  <si>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</si>
  <si>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</si>
  <si>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</si>
  <si>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</si>
  <si>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</si>
  <si>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</si>
  <si>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</si>
  <si>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</si>
  <si>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</si>
  <si>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</si>
  <si>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</si>
  <si>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</si>
  <si>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</si>
  <si>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</si>
  <si>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</si>
  <si>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</si>
  <si>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</si>
  <si>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</si>
  <si>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</si>
  <si>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</si>
  <si>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</si>
  <si>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</si>
  <si>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</si>
  <si>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</si>
  <si>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</si>
  <si>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14</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</si>
  <si>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</si>
  <si>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</si>
  <si>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</si>
  <si>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</si>
  <si>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</si>
  <si>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</si>
  <si>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</si>
  <si>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</si>
  <si>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</si>
  <si>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</si>
  <si>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</si>
  <si>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</si>
  <si>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</si>
  <si>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</si>
  <si>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</si>
  <si>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</si>
  <si>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</si>
  <si>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</si>
  <si>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</si>
  <si>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</si>
  <si>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</si>
  <si>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</si>
  <si>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</si>
  <si>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</si>
  <si>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</si>
  <si>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</si>
  <si>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</si>
  <si>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</si>
  <si>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</si>
  <si>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</si>
  <si>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</si>
  <si>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</si>
  <si>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</si>
  <si>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</si>
  <si>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</si>
  <si>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</si>
  <si>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</si>
  <si>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</si>
  <si>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</si>
  <si>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</si>
  <si>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</si>
  <si>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</si>
  <si>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</si>
  <si>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</si>
  <si>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</si>
  <si>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</si>
  <si>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</si>
  <si>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</si>
  <si>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</si>
  <si>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</si>
  <si>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</si>
  <si>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</si>
  <si>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</si>
  <si>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</si>
  <si>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</si>
  <si>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</si>
  <si>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</si>
  <si>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</si>
  <si>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</si>
  <si>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16</t>
  </si>
  <si>
    <t>16.1</t>
  </si>
  <si>
    <t>16.2</t>
  </si>
  <si>
    <t>16.3</t>
  </si>
  <si>
    <t>16.4</t>
  </si>
  <si>
    <t>Cokola siltināšana,u.c.</t>
  </si>
  <si>
    <t>Fasādes siltināšana.</t>
  </si>
  <si>
    <t>Koplietošanas telpu logi un durvis. Skat. AR-12</t>
  </si>
  <si>
    <t>Dzīvokļos nenomainītie logi. (skat. AR-12).</t>
  </si>
  <si>
    <t>Pagraba, vējtvera un kāpņu telpas uz pagrabu griestu siltināšana,  vējtvera un kāpņu uz pagrabu sienu siltināšana.</t>
  </si>
  <si>
    <t>Bēniņu siltināšana.</t>
  </si>
  <si>
    <t>Darbi uz jumta, jumtiņi.</t>
  </si>
  <si>
    <t>Sienu stiprināšana ar savilcēm.</t>
  </si>
  <si>
    <t>Kāpņu telpas remonts.</t>
  </si>
  <si>
    <t>Kanalizācija K1.</t>
  </si>
  <si>
    <t>Aukstais ūdensvads Ū1</t>
  </si>
  <si>
    <t xml:space="preserve">Karstais ūdensvads T3; T4  </t>
  </si>
  <si>
    <t>Elektrotīkli</t>
  </si>
  <si>
    <t>Citi</t>
  </si>
  <si>
    <r>
      <t xml:space="preserve">Ekstrudētā putupolistirola 100 mm  </t>
    </r>
    <r>
      <rPr>
        <sz val="12"/>
        <rFont val="Calibri"/>
        <family val="2"/>
      </rPr>
      <t>λ≤</t>
    </r>
    <r>
      <rPr>
        <sz val="12"/>
        <rFont val="Times New Roman"/>
        <family val="1"/>
      </rPr>
      <t>0.37 W/(mK)</t>
    </r>
    <r>
      <rPr>
        <b/>
        <sz val="12"/>
        <rFont val="Times New Roman"/>
        <family val="1"/>
      </rPr>
      <t xml:space="preserve"> </t>
    </r>
    <r>
      <rPr>
        <sz val="12"/>
        <rFont val="Times New Roman"/>
        <family val="1"/>
      </rPr>
      <t>plātņu līmēšana ar hidroizolējošu līmjavu un stiprināšana ar fiksatoriem uz sienas cokola daļas.</t>
    </r>
  </si>
  <si>
    <t>Fasādes  siltināšanas ar  akmens vates PAROC Linio λ≤0.37 W/(mK) vai ekvivalents 150 mm plātnēm uz līmjavas un stiprinot ar fiksatoriem. Inventāru sastatņu izmantošana.</t>
  </si>
  <si>
    <t>Fasādes ailsānu  siltināšanas ar  akmens vates PAROC Linio λ≤0.37  vai ekvivalents 30 mm plātnēm, ailu apmales līstes. Inventāru sastatņu izmantošana.</t>
  </si>
  <si>
    <t>Krāsaina dekoratīvā masā tonētā apmetuma uzstrādāšana (ilgtermiņā noturīga pret apaugšanu ar mikroorganismiem)</t>
  </si>
  <si>
    <t>Pagraba griestu, kāpņu telpas, vējtvera, atkritumu konteineru telpas griestu siltināšana ar 100 mm akmens vates lamelēm CGL20cy vai ekvivalents. Pagraba šķūnīšu augšas atzāģēšanu, nostiprināšana. Pirms pagraba pārseguma siltināšanas darbu uzsākšanas nepieciešams demontēt un uzstādīt jaunas apgaismojuma armatūras, slēdžus, atvirzīt kabeļus.</t>
  </si>
  <si>
    <t>Ārējo vēja barjeras lentu montāža</t>
  </si>
  <si>
    <t>2.14</t>
  </si>
  <si>
    <r>
      <t xml:space="preserve">Ekstrudētā putupolistirola 100 mm  </t>
    </r>
    <r>
      <rPr>
        <sz val="12"/>
        <rFont val="Calibri"/>
        <family val="2"/>
      </rPr>
      <t>λ≤</t>
    </r>
    <r>
      <rPr>
        <sz val="13.2"/>
        <rFont val="Times New Roman"/>
        <family val="1"/>
      </rPr>
      <t xml:space="preserve">0.37 W/(mK) </t>
    </r>
    <r>
      <rPr>
        <sz val="12"/>
        <rFont val="Times New Roman"/>
        <family val="1"/>
      </rPr>
      <t>plātņu līmēšana ar hidroizolējošu līmjavu un stiprināšana ar fiksatoriem uz sienas cokola daļas.</t>
    </r>
  </si>
  <si>
    <t>Izgatavotājrūpnīcas pirmreizējās 2015.gada  (vai piegādes gada) verifikācijas apzīmējums.</t>
  </si>
  <si>
    <t>Savienojumu starp mērmehānismu un skaitīšanas mehānismu nodrošina aizsarggredzens izgatavots no triecienizturīgas plastmasas vai metāla vai cita veida materiāla mehāniskās iedarbības aizsardzībai. Skaitītājam jābūt noplombētam ar  plombu, ja pastāv iespēja piekļūt skaitītāja mehānismam.</t>
  </si>
  <si>
    <t>Siltummezgls</t>
  </si>
  <si>
    <t>saskaņojis</t>
  </si>
  <si>
    <t>Tehniskās dokumentācijas sagatavošana un uzstādīšana (ekpluatācijas instrukcija,apkopes instrukcija,temperatūras grafiks,siltummezgla apraksts,siltummezgla shēma,iekārtu marķēšana,informācijas stends ar korķa pārklājumu 1000x600)</t>
  </si>
  <si>
    <t>Būvgružu un demontēto elementu iekraušana un aizvešana, utilizācija</t>
  </si>
  <si>
    <t>Atkailinātā rūsējošā monolītā dzelzbetona pārseguma stiegrojuma un tērauda siju apakšu pretrūsas apstrāde un nokritušās betona aizsargkārtas atjaunošana pagraba telpās, pie pagraba sienas esošās margas demontāža</t>
  </si>
  <si>
    <t>Pagraba telpu tīkla sakārtošana, esošo gaismas elementu, slēdžu nomaiņa</t>
  </si>
  <si>
    <t>Kāpņu telpas kabeļu sakārtošana, esošo gaismas elementu, slēdžu nomaiņa</t>
  </si>
  <si>
    <t>Veco logu, palodžu demontāža.</t>
  </si>
  <si>
    <r>
      <t xml:space="preserve">Iekšējo palodžu pielikšana </t>
    </r>
    <r>
      <rPr>
        <sz val="12"/>
        <rFont val="Calibri"/>
        <family val="2"/>
      </rPr>
      <t>~</t>
    </r>
    <r>
      <rPr>
        <sz val="12"/>
        <rFont val="Times New Roman"/>
        <family val="1"/>
      </rPr>
      <t xml:space="preserve"> 350-400mm platu.</t>
    </r>
  </si>
  <si>
    <t>Profilētu krāsotu tērauda lokšņu (0.6mm biezums) (Ruukki CLASSIC RR-23) vai ekvivalents jumta segums, ieskaitot visus papildelementus.</t>
  </si>
  <si>
    <r>
      <t>Temperatūras klase: 30°/90</t>
    </r>
    <r>
      <rPr>
        <sz val="12"/>
        <rFont val="Calibri"/>
        <family val="2"/>
      </rPr>
      <t>°</t>
    </r>
    <r>
      <rPr>
        <sz val="14.4"/>
        <rFont val="Times New Roman"/>
        <family val="1"/>
      </rPr>
      <t xml:space="preserve"> </t>
    </r>
    <r>
      <rPr>
        <sz val="12"/>
        <rFont val="Times New Roman"/>
        <family val="1"/>
      </rPr>
      <t>C</t>
    </r>
  </si>
  <si>
    <t>Pasūtījuma Nr. VN 2018/3</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</si>
</sst>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
    <numFmt numFmtId="180" formatCode="0.0"/>
    <numFmt numFmtId="181" formatCode="#,##0.0000"/>
    <numFmt numFmtId="182" formatCode="0.0000"/>
    <numFmt numFmtId="183" formatCode="0.00000"/>
    <numFmt numFmtId="184" formatCode="#,##0.00;\-#,##0.00;&quot;&quot;"/>
    <numFmt numFmtId="185" formatCode="#,##0.000;\-#,##0.000;&quot;&quot;"/>
    <numFmt numFmtId="186" formatCode="#,##0.00;\-#,##0.00;&quot;  &quot;\ "/>
    <numFmt numFmtId="187" formatCode="#,##0.00;\-#,##0.00;&quot;&quot;\ "/>
    <numFmt numFmtId="188" formatCode="#,##0.00;\-#,##0.00;&quot; &quot;"/>
    <numFmt numFmtId="189" formatCode="#,##0.00_);\(#,##0.00\);&quot; &quot;"/>
    <numFmt numFmtId="190" formatCode="&quot;Jā&quot;;&quot;Jā&quot;;&quot;Nē&quot;"/>
    <numFmt numFmtId="191" formatCode="&quot;Patiess&quot;;&quot;Patiess&quot;;&quot;Aplams&quot;"/>
    <numFmt numFmtId="192" formatCode="&quot;Ieslēgts&quot;;&quot;Ieslēgts&quot;;&quot;Izslēgts&quot;"/>
    <numFmt numFmtId="193" formatCode="[$€-2]\ #\ ##,000_);[Red]\([$€-2]\ #\ ##,000\)"/>
    <numFmt numFmtId="194" formatCode="[$€-2]\ #,##0.00"/>
    <numFmt numFmtId="195" formatCode="0.00000000"/>
    <numFmt numFmtId="196" formatCode="0.0000000"/>
    <numFmt numFmtId="197" formatCode="0.000000"/>
    <numFmt numFmtId="198" formatCode="d\-mmm"/>
    <numFmt numFmtId="199" formatCode="[$-426]General"/>
    <numFmt numFmtId="200" formatCode="_(* #,##0.00_);_(* \(#,##0.00\);_(* \-??_);_(@_)"/>
    <numFmt numFmtId="201" formatCode="_-* #,##0.00_р_._-;\-* #,##0.00_р_._-;_-* &quot;-&quot;??_р_._-;_-@_-"/>
    <numFmt numFmtId="202" formatCode="_-* #,##0&quot;р.&quot;_-;\-* #,##0&quot;р.&quot;_-;_-* &quot;-&quot;&quot;р.&quot;_-;_-@_-"/>
    <numFmt numFmtId="203" formatCode="_-* #,##0_р_._-;\-* #,##0_р_._-;_-* &quot;-&quot;_р_._-;_-@_-"/>
    <numFmt numFmtId="204" formatCode="_-* #,##0.00&quot;р.&quot;_-;\-* #,##0.00&quot;р.&quot;_-;_-* &quot;-&quot;??&quot;р.&quot;_-;_-@_-"/>
    <numFmt numFmtId="205" formatCode="#,##0_);\-#,##0"/>
    <numFmt numFmtId="206" formatCode="#,##0.00_ ;[Red]\-#,##0.00\ "/>
  </numFmts>
  <fonts count="117">
    <font>
      <sz val="10"/>
      <name val="Arial"/>
      <family val="0"/>
    </font>
    <font>
      <sz val="10"/>
      <name val="Helv"/>
      <family val="0"/>
    </font>
    <font>
      <sz val="8"/>
      <name val="Arial"/>
      <family val="2"/>
    </font>
    <font>
      <u val="single"/>
      <sz val="10"/>
      <color indexed="12"/>
      <name val="Arial"/>
      <family val="2"/>
    </font>
    <font>
      <u val="single"/>
      <sz val="10"/>
      <color indexed="36"/>
      <name val="Arial"/>
      <family val="2"/>
    </font>
    <font>
      <sz val="11"/>
      <name val="Times New Roman"/>
      <family val="1"/>
    </font>
    <font>
      <b/>
      <sz val="11"/>
      <name val="Times New Roman"/>
      <family val="1"/>
    </font>
    <font>
      <sz val="8"/>
      <name val="Times New Roman"/>
      <family val="1"/>
    </font>
    <font>
      <sz val="12"/>
      <name val="Times New Roman"/>
      <family val="1"/>
    </font>
    <font>
      <sz val="11"/>
      <color indexed="8"/>
      <name val="Calibri"/>
      <family val="2"/>
    </font>
    <font>
      <sz val="10"/>
      <name val="Arial Cyr"/>
      <family val="0"/>
    </font>
    <font>
      <b/>
      <sz val="11"/>
      <color indexed="8"/>
      <name val="Calibri"/>
      <family val="2"/>
    </font>
    <font>
      <sz val="11"/>
      <name val="Arial"/>
      <family val="2"/>
    </font>
    <font>
      <b/>
      <sz val="12"/>
      <name val="Times New Roman"/>
      <family val="1"/>
    </font>
    <font>
      <sz val="12"/>
      <color indexed="8"/>
      <name val="Times New Roman"/>
      <family val="1"/>
    </font>
    <font>
      <b/>
      <sz val="14"/>
      <name val="Calibri"/>
      <family val="2"/>
    </font>
    <font>
      <b/>
      <sz val="11"/>
      <name val="Calibri"/>
      <family val="2"/>
    </font>
    <font>
      <b/>
      <sz val="16"/>
      <name val="Arial"/>
      <family val="2"/>
    </font>
    <font>
      <b/>
      <sz val="10"/>
      <name val="Arial"/>
      <family val="2"/>
    </font>
    <font>
      <b/>
      <sz val="13"/>
      <name val="Times New Roman"/>
      <family val="1"/>
    </font>
    <font>
      <sz val="13"/>
      <name val="Times New Roman"/>
      <family val="1"/>
    </font>
    <font>
      <b/>
      <sz val="13"/>
      <color indexed="8"/>
      <name val="Times New Roman"/>
      <family val="1"/>
    </font>
    <font>
      <b/>
      <sz val="8"/>
      <name val="Times New Roman"/>
      <family val="1"/>
    </font>
    <font>
      <sz val="11"/>
      <color indexed="60"/>
      <name val="Arial"/>
      <family val="2"/>
    </font>
    <font>
      <b/>
      <sz val="14"/>
      <color indexed="8"/>
      <name val="Arial"/>
      <family val="2"/>
    </font>
    <font>
      <b/>
      <u val="single"/>
      <sz val="10"/>
      <name val="Arial"/>
      <family val="2"/>
    </font>
    <font>
      <b/>
      <sz val="11"/>
      <color indexed="8"/>
      <name val="Arial"/>
      <family val="2"/>
    </font>
    <font>
      <sz val="9"/>
      <name val="Arial"/>
      <family val="2"/>
    </font>
    <font>
      <sz val="10"/>
      <color indexed="60"/>
      <name val="Arial"/>
      <family val="2"/>
    </font>
    <font>
      <b/>
      <sz val="11"/>
      <name val="Arial"/>
      <family val="2"/>
    </font>
    <font>
      <sz val="10"/>
      <color indexed="8"/>
      <name val="Arial"/>
      <family val="2"/>
    </font>
    <font>
      <b/>
      <sz val="10"/>
      <color indexed="8"/>
      <name val="Arial"/>
      <family val="2"/>
    </font>
    <font>
      <sz val="14"/>
      <name val="Arial"/>
      <family val="2"/>
    </font>
    <font>
      <sz val="8"/>
      <color indexed="8"/>
      <name val="Arial"/>
      <family val="2"/>
    </font>
    <font>
      <b/>
      <sz val="8"/>
      <color indexed="8"/>
      <name val="Arial"/>
      <family val="2"/>
    </font>
    <font>
      <b/>
      <sz val="8"/>
      <name val="Arial"/>
      <family val="2"/>
    </font>
    <font>
      <sz val="8"/>
      <color indexed="10"/>
      <name val="Arial"/>
      <family val="2"/>
    </font>
    <font>
      <sz val="8"/>
      <color indexed="60"/>
      <name val="Arial"/>
      <family val="2"/>
    </font>
    <font>
      <vertAlign val="superscript"/>
      <sz val="12"/>
      <name val="Times New Roman"/>
      <family val="1"/>
    </font>
    <font>
      <i/>
      <sz val="12"/>
      <color indexed="8"/>
      <name val="Times New Roman"/>
      <family val="1"/>
    </font>
    <font>
      <i/>
      <sz val="12"/>
      <color indexed="63"/>
      <name val="Times New Roman"/>
      <family val="1"/>
    </font>
    <font>
      <sz val="14"/>
      <color indexed="8"/>
      <name val="Times New Roman"/>
      <family val="1"/>
    </font>
    <font>
      <b/>
      <sz val="14"/>
      <color indexed="8"/>
      <name val="Times New Roman"/>
      <family val="1"/>
    </font>
    <font>
      <i/>
      <sz val="14"/>
      <color indexed="8"/>
      <name val="Times New Roman"/>
      <family val="1"/>
    </font>
    <font>
      <sz val="12"/>
      <name val="Calibri"/>
      <family val="2"/>
    </font>
    <font>
      <sz val="13.2"/>
      <name val="Times New Roman"/>
      <family val="1"/>
    </font>
    <font>
      <sz val="12"/>
      <name val="Arial"/>
      <family val="2"/>
    </font>
    <font>
      <vertAlign val="subscript"/>
      <sz val="12"/>
      <name val="Times New Roman"/>
      <family val="1"/>
    </font>
    <font>
      <sz val="14.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b/>
      <sz val="12"/>
      <color indexed="8"/>
      <name val="Times New Roman"/>
      <family val="1"/>
    </font>
    <font>
      <sz val="11"/>
      <color indexed="8"/>
      <name val="Arial"/>
      <family val="2"/>
    </font>
    <font>
      <sz val="10"/>
      <color indexed="10"/>
      <name val="Arial"/>
      <family val="2"/>
    </font>
    <font>
      <sz val="9"/>
      <color indexed="23"/>
      <name val="Arial"/>
      <family val="2"/>
    </font>
    <font>
      <sz val="10"/>
      <color indexed="23"/>
      <name val="Arial"/>
      <family val="2"/>
    </font>
    <font>
      <sz val="11"/>
      <color indexed="10"/>
      <name val="Arial"/>
      <family val="2"/>
    </font>
    <font>
      <sz val="10"/>
      <color indexed="8"/>
      <name val="Times New Roman"/>
      <family val="1"/>
    </font>
    <font>
      <sz val="11"/>
      <name val="Calibri"/>
      <family val="2"/>
    </font>
    <font>
      <b/>
      <sz val="12"/>
      <color indexed="8"/>
      <name val="Arial"/>
      <family val="2"/>
    </font>
    <font>
      <vertAlign val="superscript"/>
      <sz val="14"/>
      <color indexed="8"/>
      <name val="Times New Roman"/>
      <family val="1"/>
    </font>
    <font>
      <vertAlign val="superscrip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sz val="11"/>
      <color theme="1"/>
      <name val="Arial"/>
      <family val="2"/>
    </font>
    <font>
      <sz val="10"/>
      <color rgb="FFFF0000"/>
      <name val="Arial"/>
      <family val="2"/>
    </font>
    <font>
      <sz val="9"/>
      <color theme="0" tint="-0.4999699890613556"/>
      <name val="Arial"/>
      <family val="2"/>
    </font>
    <font>
      <sz val="10"/>
      <color theme="0" tint="-0.4999699890613556"/>
      <name val="Arial"/>
      <family val="2"/>
    </font>
    <font>
      <b/>
      <sz val="8"/>
      <color theme="1"/>
      <name val="Arial"/>
      <family val="2"/>
    </font>
    <font>
      <sz val="8"/>
      <color theme="1"/>
      <name val="Arial"/>
      <family val="2"/>
    </font>
    <font>
      <sz val="11"/>
      <color rgb="FFFF0000"/>
      <name val="Arial"/>
      <family val="2"/>
    </font>
    <font>
      <sz val="12"/>
      <color rgb="FF000000"/>
      <name val="Times New Roman"/>
      <family val="1"/>
    </font>
    <font>
      <i/>
      <sz val="12"/>
      <color rgb="FF000000"/>
      <name val="Times New Roman"/>
      <family val="1"/>
    </font>
    <font>
      <sz val="10"/>
      <color rgb="FF000000"/>
      <name val="Times New Roman"/>
      <family val="1"/>
    </font>
    <font>
      <sz val="14"/>
      <color rgb="FF000000"/>
      <name val="Times New Roman"/>
      <family val="1"/>
    </font>
    <font>
      <i/>
      <sz val="14"/>
      <color rgb="FF000000"/>
      <name val="Times New Roman"/>
      <family val="1"/>
    </font>
    <font>
      <b/>
      <sz val="14"/>
      <color rgb="FF000000"/>
      <name val="Times New Roman"/>
      <family val="1"/>
    </font>
    <font>
      <sz val="10"/>
      <color theme="1"/>
      <name val="Times New Roman"/>
      <family val="1"/>
    </font>
    <font>
      <sz val="14"/>
      <color theme="1"/>
      <name val="Times New Roman"/>
      <family val="1"/>
    </font>
    <font>
      <b/>
      <sz val="12"/>
      <color theme="1"/>
      <name val="Arial"/>
      <family val="2"/>
    </font>
    <font>
      <b/>
      <sz val="14"/>
      <color theme="1"/>
      <name val="Times New Roman"/>
      <family val="1"/>
    </font>
    <font>
      <vertAlign val="superscript"/>
      <sz val="10"/>
      <color rgb="FF000000"/>
      <name val="Times New Roman"/>
      <family val="1"/>
    </font>
    <font>
      <vertAlign val="superscript"/>
      <sz val="14"/>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color indexed="63"/>
      </left>
      <right style="medium"/>
      <top style="hair"/>
      <bottom style="hair"/>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medium"/>
      <right/>
      <top/>
      <bottom style="thin"/>
    </border>
    <border>
      <left style="medium"/>
      <right style="thin"/>
      <top/>
      <bottom style="thin"/>
    </border>
    <border>
      <left/>
      <right style="medium"/>
      <top/>
      <bottom style="thin"/>
    </border>
    <border>
      <left style="medium"/>
      <right style="thin">
        <color theme="1"/>
      </right>
      <top/>
      <bottom style="thin"/>
    </border>
    <border>
      <left style="thin">
        <color theme="1"/>
      </left>
      <right style="thin">
        <color theme="1"/>
      </right>
      <top/>
      <bottom style="thin"/>
    </border>
    <border>
      <left/>
      <right style="thin"/>
      <top/>
      <bottom style="thin"/>
    </border>
    <border>
      <left style="thin"/>
      <right style="medium"/>
      <top>
        <color indexed="63"/>
      </top>
      <bottom style="thin"/>
    </border>
    <border>
      <left style="thin"/>
      <right style="thin"/>
      <top>
        <color indexed="63"/>
      </top>
      <bottom style="thin"/>
    </border>
    <border>
      <left style="thin"/>
      <right/>
      <top/>
      <bottom style="thin"/>
    </border>
    <border>
      <left style="medium"/>
      <right/>
      <top style="thin"/>
      <bottom style="thin"/>
    </border>
    <border>
      <left>
        <color indexed="63"/>
      </left>
      <right>
        <color indexed="63"/>
      </right>
      <top style="thin"/>
      <bottom style="thin"/>
    </border>
    <border>
      <left/>
      <right style="medium"/>
      <top style="thin"/>
      <bottom style="thin"/>
    </border>
    <border>
      <left style="medium"/>
      <right style="thin">
        <color theme="1"/>
      </right>
      <top style="thin"/>
      <bottom style="thin"/>
    </border>
    <border>
      <left style="thin">
        <color theme="1"/>
      </left>
      <right style="thin">
        <color theme="1"/>
      </right>
      <top style="thin"/>
      <bottom style="thin"/>
    </border>
    <border>
      <left>
        <color indexed="63"/>
      </left>
      <right style="thin"/>
      <top style="thin"/>
      <bottom style="thin"/>
    </border>
    <border>
      <left style="thin"/>
      <right>
        <color indexed="63"/>
      </right>
      <top style="thin"/>
      <bottom style="thin"/>
    </border>
    <border>
      <left style="medium"/>
      <right/>
      <top style="thin"/>
      <bottom style="medium"/>
    </border>
    <border>
      <left/>
      <right/>
      <top style="thin"/>
      <bottom style="medium"/>
    </border>
    <border>
      <left style="medium"/>
      <right style="thin"/>
      <top style="thin"/>
      <bottom style="medium"/>
    </border>
    <border>
      <left/>
      <right style="medium"/>
      <top style="thin"/>
      <bottom style="medium"/>
    </border>
    <border>
      <left style="medium"/>
      <right style="thin">
        <color theme="1"/>
      </right>
      <top style="thin"/>
      <bottom style="medium"/>
    </border>
    <border>
      <left style="thin">
        <color theme="1"/>
      </left>
      <right style="thin">
        <color theme="1"/>
      </right>
      <top style="thin"/>
      <bottom style="medium"/>
    </border>
    <border>
      <left/>
      <right style="thin"/>
      <top style="thin"/>
      <bottom style="medium"/>
    </border>
    <border>
      <left style="thin"/>
      <right style="medium"/>
      <top style="thin"/>
      <bottom style="medium"/>
    </border>
    <border>
      <left style="thin"/>
      <right style="thin"/>
      <top style="thin"/>
      <bottom style="medium"/>
    </border>
    <border>
      <left style="thin"/>
      <right/>
      <top style="thin"/>
      <bottom style="medium"/>
    </border>
    <border>
      <left style="medium"/>
      <right/>
      <top style="medium"/>
      <bottom/>
    </border>
    <border>
      <left/>
      <right/>
      <top style="medium"/>
      <bottom/>
    </border>
    <border>
      <left/>
      <right style="medium"/>
      <top style="medium"/>
      <bottom/>
    </border>
    <border>
      <left style="medium"/>
      <right style="thin"/>
      <top style="medium"/>
      <bottom/>
    </border>
    <border>
      <left style="thin"/>
      <right style="medium"/>
      <top style="medium"/>
      <bottom>
        <color indexed="63"/>
      </bottom>
    </border>
    <border>
      <left style="thin"/>
      <right/>
      <top style="medium"/>
      <bottom/>
    </border>
    <border>
      <left style="medium"/>
      <right/>
      <top/>
      <bottom/>
    </border>
    <border>
      <left/>
      <right style="medium"/>
      <top/>
      <bottom/>
    </border>
    <border>
      <left style="medium"/>
      <right style="thin"/>
      <top/>
      <bottom/>
    </border>
    <border>
      <left style="thin"/>
      <right style="medium"/>
      <top>
        <color indexed="63"/>
      </top>
      <bottom>
        <color indexed="63"/>
      </bottom>
    </border>
    <border>
      <left style="thin"/>
      <right/>
      <top/>
      <bottom/>
    </border>
    <border>
      <left/>
      <right/>
      <top/>
      <bottom style="thick">
        <color rgb="FF0000FF"/>
      </bottom>
    </border>
    <border>
      <left/>
      <right style="medium"/>
      <top/>
      <bottom style="thick">
        <color rgb="FF0000FF"/>
      </bottom>
    </border>
    <border>
      <left style="medium"/>
      <right/>
      <top/>
      <bottom style="thick">
        <color rgb="FF0000FF"/>
      </bottom>
    </border>
    <border>
      <left style="thick">
        <color rgb="FF0000FF"/>
      </left>
      <right/>
      <top style="thick">
        <color rgb="FF0000FF"/>
      </top>
      <bottom/>
    </border>
    <border>
      <left style="thin"/>
      <right/>
      <top style="thick">
        <color rgb="FF0000FF"/>
      </top>
      <bottom style="thin"/>
    </border>
    <border>
      <left/>
      <right/>
      <top style="thick">
        <color rgb="FF0000FF"/>
      </top>
      <bottom/>
    </border>
    <border>
      <left style="medium"/>
      <right style="thin"/>
      <top style="thick">
        <color rgb="FF0000FF"/>
      </top>
      <bottom/>
    </border>
    <border>
      <left/>
      <right style="medium"/>
      <top style="thick">
        <color rgb="FF0000FF"/>
      </top>
      <bottom/>
    </border>
    <border>
      <left style="thin">
        <color theme="1"/>
      </left>
      <right style="medium">
        <color theme="1"/>
      </right>
      <top style="thick">
        <color rgb="FF0000FF"/>
      </top>
      <bottom/>
    </border>
    <border>
      <left style="medium"/>
      <right/>
      <top style="thick">
        <color rgb="FF0000FF"/>
      </top>
      <bottom/>
    </border>
    <border>
      <left style="thin">
        <color theme="1"/>
      </left>
      <right style="medium"/>
      <top style="thick">
        <color rgb="FF0000FF"/>
      </top>
      <bottom/>
    </border>
    <border>
      <left style="thin">
        <color theme="1"/>
      </left>
      <right style="thick">
        <color rgb="FF0000FF"/>
      </right>
      <top style="thick">
        <color rgb="FF0000FF"/>
      </top>
      <bottom/>
    </border>
    <border>
      <left style="thick">
        <color rgb="FF0000FF"/>
      </left>
      <right/>
      <top/>
      <bottom/>
    </border>
    <border>
      <left style="thin">
        <color theme="1"/>
      </left>
      <right style="medium">
        <color theme="1"/>
      </right>
      <top/>
      <bottom/>
    </border>
    <border>
      <left style="thin">
        <color theme="1"/>
      </left>
      <right style="medium"/>
      <top/>
      <bottom/>
    </border>
    <border>
      <left style="thin"/>
      <right style="thick">
        <color rgb="FF0000FF"/>
      </right>
      <top/>
      <bottom/>
    </border>
    <border>
      <left style="thick">
        <color rgb="FF0000FF"/>
      </left>
      <right/>
      <top/>
      <bottom style="thick">
        <color rgb="FF0000FF"/>
      </bottom>
    </border>
    <border>
      <left style="medium"/>
      <right style="thin"/>
      <top/>
      <bottom style="thick">
        <color rgb="FF0000FF"/>
      </bottom>
    </border>
    <border>
      <left style="thin">
        <color theme="1"/>
      </left>
      <right style="medium"/>
      <top/>
      <bottom style="thick">
        <color rgb="FF0000FF"/>
      </bottom>
    </border>
    <border>
      <left style="thin">
        <color theme="1"/>
      </left>
      <right style="thick">
        <color rgb="FF0000FF"/>
      </right>
      <top/>
      <bottom style="thick">
        <color rgb="FF0000FF"/>
      </bottom>
    </border>
    <border>
      <left style="thick">
        <color rgb="FF00B050"/>
      </left>
      <right/>
      <top style="thick">
        <color rgb="FF0000FF"/>
      </top>
      <bottom/>
    </border>
    <border>
      <left style="thin"/>
      <right style="thick">
        <color rgb="FF00B050"/>
      </right>
      <top/>
      <bottom/>
    </border>
    <border>
      <left style="thick">
        <color rgb="FF00B050"/>
      </left>
      <right/>
      <top/>
      <bottom/>
    </border>
    <border>
      <left style="thick">
        <color rgb="FF00B050"/>
      </left>
      <right/>
      <top/>
      <bottom style="thick">
        <color rgb="FF00B050"/>
      </bottom>
    </border>
    <border>
      <left/>
      <right/>
      <top/>
      <bottom style="thick">
        <color rgb="FF00B050"/>
      </bottom>
    </border>
    <border>
      <left/>
      <right style="medium"/>
      <top/>
      <bottom style="thick">
        <color rgb="FF00B050"/>
      </bottom>
    </border>
    <border>
      <left style="medium"/>
      <right style="thin"/>
      <top/>
      <bottom style="thick">
        <color rgb="FF00B050"/>
      </bottom>
    </border>
    <border>
      <left style="thin"/>
      <right style="medium"/>
      <top/>
      <bottom style="thick">
        <color rgb="FF00B050"/>
      </bottom>
    </border>
    <border>
      <left style="medium"/>
      <right/>
      <top/>
      <bottom style="thick">
        <color rgb="FF00B050"/>
      </bottom>
    </border>
    <border>
      <left style="thin"/>
      <right style="thick">
        <color rgb="FF00B050"/>
      </right>
      <top/>
      <bottom style="thick">
        <color rgb="FF00B050"/>
      </bottom>
    </border>
    <border>
      <left/>
      <right style="medium"/>
      <top/>
      <bottom style="medium"/>
    </border>
    <border>
      <left/>
      <right/>
      <top/>
      <bottom style="medium"/>
    </border>
    <border>
      <left style="medium"/>
      <right style="medium"/>
      <top style="medium"/>
      <bottom/>
    </border>
    <border>
      <left style="medium"/>
      <right style="medium"/>
      <top>
        <color indexed="63"/>
      </top>
      <bottom style="medium"/>
    </border>
    <border>
      <left style="medium"/>
      <right style="medium"/>
      <top style="medium"/>
      <bottom style="medium"/>
    </border>
    <border>
      <left/>
      <right style="medium"/>
      <top style="medium"/>
      <bottom style="medium"/>
    </border>
    <border>
      <left style="thin"/>
      <right style="thin"/>
      <top style="thin"/>
      <bottom>
        <color indexed="63"/>
      </bottom>
    </border>
    <border>
      <left style="medium"/>
      <right style="medium"/>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medium"/>
      <bottom style="medium"/>
    </border>
    <border>
      <left/>
      <right/>
      <top style="thin"/>
      <bottom/>
    </border>
    <border>
      <left/>
      <right/>
      <top style="hair"/>
      <bottom/>
    </border>
    <border>
      <left style="hair"/>
      <right/>
      <top style="hair"/>
      <bottom style="hair"/>
    </border>
    <border>
      <left/>
      <right/>
      <top style="hair"/>
      <bottom style="hair"/>
    </border>
    <border>
      <left/>
      <right style="hair"/>
      <top style="hair"/>
      <bottom style="hair"/>
    </border>
    <border>
      <left style="thin"/>
      <right style="thin"/>
      <top/>
      <bottom/>
    </border>
    <border>
      <left style="thin"/>
      <right style="medium"/>
      <top style="thin"/>
      <bottom/>
    </border>
    <border>
      <left/>
      <right style="thin"/>
      <top style="thin"/>
      <bottom/>
    </border>
    <border>
      <left/>
      <right style="thin"/>
      <top/>
      <bottom/>
    </border>
    <border>
      <left style="thin"/>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medium"/>
      <right/>
      <top/>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200" fontId="0" fillId="0" borderId="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99" fontId="81" fillId="0" borderId="0">
      <alignment/>
      <protection/>
    </xf>
    <xf numFmtId="0" fontId="82" fillId="0" borderId="0" applyNumberFormat="0" applyFill="0" applyBorder="0" applyAlignment="0" applyProtection="0"/>
    <xf numFmtId="0" fontId="4"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9" fillId="0" borderId="0">
      <alignment/>
      <protection/>
    </xf>
    <xf numFmtId="0" fontId="9" fillId="0" borderId="0">
      <alignment/>
      <protection/>
    </xf>
    <xf numFmtId="0" fontId="0" fillId="0" borderId="0">
      <alignment/>
      <protection/>
    </xf>
    <xf numFmtId="0" fontId="0" fillId="0" borderId="0">
      <alignment textRotation="9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0"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90" fillId="27" borderId="8" applyNumberFormat="0" applyAlignment="0" applyProtection="0"/>
    <xf numFmtId="0" fontId="0" fillId="0" borderId="0">
      <alignment/>
      <protection/>
    </xf>
    <xf numFmtId="0" fontId="0" fillId="0" borderId="0">
      <alignment/>
      <protection/>
    </xf>
    <xf numFmtId="0" fontId="76"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0" fontId="0" fillId="0" borderId="0">
      <alignment/>
      <protection/>
    </xf>
    <xf numFmtId="0" fontId="0" fillId="0" borderId="0">
      <alignment/>
      <protection/>
    </xf>
  </cellStyleXfs>
  <cellXfs count="619">
    <xf numFmtId="0" fontId="0" fillId="0" borderId="0" xfId="0" applyAlignment="1">
      <alignment/>
    </xf>
    <xf numFmtId="0" fontId="5" fillId="0" borderId="0" xfId="0" applyFont="1" applyBorder="1" applyAlignment="1">
      <alignment/>
    </xf>
    <xf numFmtId="0" fontId="5" fillId="0" borderId="0" xfId="0" applyFont="1" applyFill="1" applyAlignment="1">
      <alignment vertical="center" wrapText="1"/>
    </xf>
    <xf numFmtId="0" fontId="5" fillId="0" borderId="0" xfId="0" applyFont="1" applyAlignment="1">
      <alignment vertical="center"/>
    </xf>
    <xf numFmtId="0" fontId="5" fillId="0" borderId="0" xfId="0" applyFont="1" applyAlignment="1">
      <alignment/>
    </xf>
    <xf numFmtId="0" fontId="5" fillId="0" borderId="0" xfId="82" applyFont="1" applyFill="1" applyBorder="1" applyAlignment="1">
      <alignment vertical="center"/>
      <protection/>
    </xf>
    <xf numFmtId="0" fontId="5" fillId="0" borderId="0" xfId="0" applyFont="1" applyAlignment="1">
      <alignment/>
    </xf>
    <xf numFmtId="0" fontId="5" fillId="0" borderId="0" xfId="82" applyFont="1" applyFill="1" applyBorder="1" applyAlignment="1">
      <alignment horizontal="center" vertical="center"/>
      <protection/>
    </xf>
    <xf numFmtId="180" fontId="5" fillId="0" borderId="0" xfId="82" applyNumberFormat="1" applyFont="1" applyFill="1" applyBorder="1" applyAlignment="1">
      <alignment horizontal="center" vertical="center"/>
      <protection/>
    </xf>
    <xf numFmtId="0" fontId="5" fillId="33" borderId="0" xfId="0" applyFont="1" applyFill="1" applyBorder="1" applyAlignment="1">
      <alignment vertical="top" wrapText="1"/>
    </xf>
    <xf numFmtId="2" fontId="5" fillId="33" borderId="0" xfId="0" applyNumberFormat="1" applyFont="1" applyFill="1" applyBorder="1" applyAlignment="1">
      <alignment horizontal="right" vertical="top" wrapText="1"/>
    </xf>
    <xf numFmtId="0" fontId="5" fillId="33" borderId="0" xfId="63" applyFont="1" applyFill="1" applyAlignment="1">
      <alignment/>
      <protection/>
    </xf>
    <xf numFmtId="0" fontId="5" fillId="33" borderId="0" xfId="0" applyFont="1" applyFill="1" applyAlignment="1">
      <alignment/>
    </xf>
    <xf numFmtId="0" fontId="5" fillId="33" borderId="0" xfId="72" applyFont="1" applyFill="1" applyBorder="1">
      <alignment/>
      <protection/>
    </xf>
    <xf numFmtId="0" fontId="5" fillId="33" borderId="0" xfId="72" applyFont="1" applyFill="1">
      <alignment/>
      <protection/>
    </xf>
    <xf numFmtId="0" fontId="5" fillId="33" borderId="0" xfId="0" applyFont="1" applyFill="1" applyBorder="1" applyAlignment="1">
      <alignment/>
    </xf>
    <xf numFmtId="0" fontId="5" fillId="33" borderId="0" xfId="0" applyFont="1" applyFill="1" applyAlignment="1">
      <alignment horizontal="right" vertical="center"/>
    </xf>
    <xf numFmtId="0" fontId="5" fillId="33" borderId="0" xfId="0" applyFont="1" applyFill="1" applyAlignment="1">
      <alignment horizontal="center"/>
    </xf>
    <xf numFmtId="0" fontId="5" fillId="33" borderId="0" xfId="0" applyFont="1" applyFill="1" applyAlignment="1">
      <alignment horizontal="center" vertical="center"/>
    </xf>
    <xf numFmtId="0" fontId="5" fillId="33" borderId="0" xfId="0" applyFont="1" applyFill="1" applyBorder="1" applyAlignment="1">
      <alignment horizontal="justify" vertical="center"/>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2" fontId="5" fillId="0" borderId="0" xfId="0" applyNumberFormat="1" applyFont="1" applyFill="1" applyBorder="1" applyAlignment="1">
      <alignment horizontal="right" vertical="center" wrapText="1"/>
    </xf>
    <xf numFmtId="0" fontId="94" fillId="33" borderId="0" xfId="0" applyFont="1" applyFill="1" applyAlignment="1">
      <alignment/>
    </xf>
    <xf numFmtId="0" fontId="94" fillId="33" borderId="0" xfId="0" applyFont="1" applyFill="1" applyAlignment="1">
      <alignment horizontal="center"/>
    </xf>
    <xf numFmtId="0" fontId="95" fillId="33" borderId="0" xfId="0" applyFont="1" applyFill="1" applyAlignment="1">
      <alignment horizontal="right" vertical="center"/>
    </xf>
    <xf numFmtId="0" fontId="15" fillId="0" borderId="0" xfId="0" applyFont="1" applyBorder="1" applyAlignment="1">
      <alignment horizontal="center" wrapText="1"/>
    </xf>
    <xf numFmtId="0" fontId="0" fillId="0" borderId="0" xfId="0" applyBorder="1" applyAlignment="1">
      <alignment horizontal="center" wrapText="1"/>
    </xf>
    <xf numFmtId="0" fontId="16" fillId="0" borderId="0" xfId="0" applyFont="1" applyAlignment="1">
      <alignment horizontal="center"/>
    </xf>
    <xf numFmtId="0" fontId="0" fillId="0" borderId="0" xfId="0" applyAlignment="1">
      <alignment/>
    </xf>
    <xf numFmtId="0" fontId="11" fillId="0" borderId="0" xfId="0" applyFont="1" applyBorder="1" applyAlignment="1">
      <alignment wrapText="1"/>
    </xf>
    <xf numFmtId="0" fontId="11" fillId="0" borderId="0" xfId="0" applyFont="1" applyAlignment="1">
      <alignment wrapText="1"/>
    </xf>
    <xf numFmtId="0" fontId="94" fillId="0" borderId="0" xfId="0" applyFont="1" applyBorder="1" applyAlignment="1">
      <alignment/>
    </xf>
    <xf numFmtId="0" fontId="94" fillId="0" borderId="0" xfId="0" applyFont="1" applyBorder="1" applyAlignment="1">
      <alignment horizontal="center"/>
    </xf>
    <xf numFmtId="0" fontId="94" fillId="0" borderId="0" xfId="0" applyFont="1" applyAlignment="1">
      <alignment/>
    </xf>
    <xf numFmtId="0" fontId="96" fillId="0" borderId="10" xfId="0" applyFont="1" applyBorder="1" applyAlignment="1">
      <alignment horizontal="center" vertical="center" wrapText="1"/>
    </xf>
    <xf numFmtId="0" fontId="96" fillId="0" borderId="10" xfId="0" applyFont="1" applyBorder="1" applyAlignment="1">
      <alignment horizontal="center" vertical="center"/>
    </xf>
    <xf numFmtId="0" fontId="96" fillId="0" borderId="10" xfId="0" applyFont="1" applyBorder="1" applyAlignment="1">
      <alignment horizontal="center"/>
    </xf>
    <xf numFmtId="0" fontId="96" fillId="0" borderId="10" xfId="0" applyFont="1" applyBorder="1" applyAlignment="1">
      <alignment/>
    </xf>
    <xf numFmtId="0" fontId="94" fillId="0" borderId="10" xfId="0" applyFont="1" applyBorder="1" applyAlignment="1">
      <alignment horizontal="center"/>
    </xf>
    <xf numFmtId="0" fontId="94" fillId="0" borderId="10" xfId="0" applyFont="1" applyBorder="1" applyAlignment="1">
      <alignment/>
    </xf>
    <xf numFmtId="0" fontId="6" fillId="0" borderId="0" xfId="0" applyFont="1" applyBorder="1" applyAlignment="1">
      <alignment horizontal="right" wrapText="1"/>
    </xf>
    <xf numFmtId="0" fontId="5" fillId="0" borderId="0" xfId="0" applyFont="1" applyBorder="1" applyAlignment="1">
      <alignment wrapText="1"/>
    </xf>
    <xf numFmtId="0" fontId="5" fillId="0" borderId="0" xfId="0" applyFont="1" applyAlignment="1">
      <alignment wrapText="1"/>
    </xf>
    <xf numFmtId="0" fontId="5" fillId="0" borderId="0" xfId="0" applyFont="1" applyBorder="1" applyAlignment="1">
      <alignment horizontal="left"/>
    </xf>
    <xf numFmtId="0" fontId="0" fillId="0" borderId="0" xfId="0" applyBorder="1" applyAlignment="1">
      <alignment/>
    </xf>
    <xf numFmtId="0" fontId="94" fillId="0" borderId="0" xfId="0" applyFont="1" applyAlignment="1">
      <alignment horizontal="center"/>
    </xf>
    <xf numFmtId="0" fontId="95" fillId="0" borderId="0" xfId="0" applyFont="1" applyAlignment="1">
      <alignment horizontal="right" vertical="center"/>
    </xf>
    <xf numFmtId="0" fontId="18" fillId="0" borderId="0" xfId="0" applyFont="1" applyAlignment="1">
      <alignment/>
    </xf>
    <xf numFmtId="0" fontId="18" fillId="0" borderId="0" xfId="0" applyFont="1" applyBorder="1" applyAlignment="1">
      <alignment horizontal="center"/>
    </xf>
    <xf numFmtId="0" fontId="18" fillId="0" borderId="11" xfId="0" applyFont="1" applyBorder="1" applyAlignment="1">
      <alignment horizontal="center" textRotation="90"/>
    </xf>
    <xf numFmtId="0" fontId="18" fillId="0" borderId="10" xfId="0" applyFont="1" applyBorder="1" applyAlignment="1">
      <alignment horizontal="center" wrapText="1"/>
    </xf>
    <xf numFmtId="0" fontId="18" fillId="0" borderId="12" xfId="0" applyFont="1" applyBorder="1" applyAlignment="1">
      <alignment horizontal="center"/>
    </xf>
    <xf numFmtId="0" fontId="18" fillId="0" borderId="0" xfId="0" applyFont="1" applyBorder="1" applyAlignment="1">
      <alignment horizontal="center" wrapText="1"/>
    </xf>
    <xf numFmtId="0" fontId="18" fillId="0" borderId="13" xfId="0" applyFont="1" applyBorder="1" applyAlignment="1">
      <alignment horizontal="center"/>
    </xf>
    <xf numFmtId="0" fontId="0" fillId="0" borderId="14" xfId="0"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1" fillId="0" borderId="17" xfId="0" applyFont="1" applyBorder="1" applyAlignment="1">
      <alignment horizontal="center"/>
    </xf>
    <xf numFmtId="2" fontId="11" fillId="0" borderId="17" xfId="0" applyNumberFormat="1"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8" fillId="0" borderId="20" xfId="0" applyFont="1" applyBorder="1" applyAlignment="1">
      <alignment horizontal="center"/>
    </xf>
    <xf numFmtId="2" fontId="18" fillId="0" borderId="21" xfId="0" applyNumberFormat="1" applyFont="1" applyBorder="1" applyAlignment="1">
      <alignment horizontal="center"/>
    </xf>
    <xf numFmtId="0" fontId="18" fillId="0" borderId="22" xfId="0" applyFont="1" applyBorder="1" applyAlignment="1">
      <alignment horizontal="center"/>
    </xf>
    <xf numFmtId="2" fontId="18" fillId="0" borderId="0" xfId="0" applyNumberFormat="1" applyFont="1" applyAlignment="1">
      <alignment/>
    </xf>
    <xf numFmtId="2" fontId="18" fillId="0" borderId="0" xfId="0" applyNumberFormat="1" applyFont="1" applyBorder="1" applyAlignment="1">
      <alignment horizontal="center"/>
    </xf>
    <xf numFmtId="0" fontId="8" fillId="0" borderId="0" xfId="0" applyFont="1" applyAlignment="1">
      <alignment/>
    </xf>
    <xf numFmtId="0" fontId="19" fillId="0" borderId="0" xfId="68" applyFont="1" applyFill="1" applyAlignment="1">
      <alignment horizontal="left"/>
      <protection/>
    </xf>
    <xf numFmtId="0" fontId="20" fillId="0" borderId="0" xfId="0" applyFont="1" applyAlignment="1">
      <alignment/>
    </xf>
    <xf numFmtId="49" fontId="21" fillId="33" borderId="0" xfId="0" applyNumberFormat="1" applyFont="1" applyFill="1" applyBorder="1" applyAlignment="1">
      <alignment vertical="center"/>
    </xf>
    <xf numFmtId="4" fontId="20" fillId="0" borderId="0" xfId="0" applyNumberFormat="1" applyFont="1" applyFill="1" applyAlignment="1">
      <alignment vertical="center"/>
    </xf>
    <xf numFmtId="0" fontId="20" fillId="0" borderId="0" xfId="0" applyFont="1" applyFill="1" applyAlignment="1">
      <alignment vertical="center"/>
    </xf>
    <xf numFmtId="0" fontId="8" fillId="33" borderId="0" xfId="0" applyFont="1" applyFill="1" applyAlignment="1">
      <alignment/>
    </xf>
    <xf numFmtId="0" fontId="13" fillId="33" borderId="10" xfId="0" applyFont="1" applyFill="1" applyBorder="1" applyAlignment="1">
      <alignment horizontal="center" vertical="center" wrapText="1"/>
    </xf>
    <xf numFmtId="0" fontId="13" fillId="33" borderId="10" xfId="0" applyFont="1" applyFill="1" applyBorder="1" applyAlignment="1">
      <alignment horizontal="center" vertical="center"/>
    </xf>
    <xf numFmtId="0" fontId="8" fillId="0" borderId="0" xfId="0" applyFont="1" applyAlignment="1">
      <alignment vertical="center"/>
    </xf>
    <xf numFmtId="0" fontId="8" fillId="0" borderId="10" xfId="0" applyFont="1" applyBorder="1" applyAlignment="1">
      <alignment horizontal="center"/>
    </xf>
    <xf numFmtId="0" fontId="8" fillId="0" borderId="10" xfId="0" applyFont="1" applyBorder="1" applyAlignment="1">
      <alignment/>
    </xf>
    <xf numFmtId="0" fontId="8" fillId="0" borderId="23" xfId="0" applyFont="1" applyBorder="1" applyAlignment="1">
      <alignment/>
    </xf>
    <xf numFmtId="0" fontId="94" fillId="0" borderId="0" xfId="0" applyFont="1" applyAlignment="1">
      <alignment vertical="center" wrapText="1"/>
    </xf>
    <xf numFmtId="0" fontId="95" fillId="0" borderId="0" xfId="0" applyFont="1" applyAlignment="1">
      <alignment vertical="center" wrapText="1"/>
    </xf>
    <xf numFmtId="0" fontId="8" fillId="0" borderId="0" xfId="0" applyFont="1" applyBorder="1" applyAlignment="1">
      <alignment/>
    </xf>
    <xf numFmtId="0" fontId="97" fillId="33" borderId="0" xfId="0" applyFont="1" applyFill="1" applyAlignment="1">
      <alignment/>
    </xf>
    <xf numFmtId="0" fontId="23" fillId="33" borderId="0" xfId="0" applyFont="1" applyFill="1" applyAlignment="1">
      <alignment/>
    </xf>
    <xf numFmtId="0" fontId="97" fillId="0" borderId="0" xfId="0" applyFont="1" applyAlignment="1">
      <alignment/>
    </xf>
    <xf numFmtId="0" fontId="24" fillId="33" borderId="0" xfId="0" applyFont="1" applyFill="1" applyAlignment="1">
      <alignment horizontal="center" vertical="center"/>
    </xf>
    <xf numFmtId="2" fontId="97" fillId="0" borderId="0" xfId="0" applyNumberFormat="1" applyFont="1" applyAlignment="1">
      <alignment horizontal="right"/>
    </xf>
    <xf numFmtId="0" fontId="97" fillId="0" borderId="0" xfId="0" applyFont="1" applyAlignment="1">
      <alignment horizontal="center"/>
    </xf>
    <xf numFmtId="0" fontId="25" fillId="33" borderId="0" xfId="0" applyNumberFormat="1" applyFont="1" applyFill="1" applyAlignment="1" applyProtection="1">
      <alignment/>
      <protection locked="0"/>
    </xf>
    <xf numFmtId="2" fontId="24" fillId="33" borderId="0" xfId="0" applyNumberFormat="1" applyFont="1" applyFill="1" applyAlignment="1">
      <alignment horizontal="right"/>
    </xf>
    <xf numFmtId="0" fontId="26" fillId="33" borderId="0" xfId="0" applyFont="1" applyFill="1" applyAlignment="1">
      <alignment horizontal="left" vertical="center"/>
    </xf>
    <xf numFmtId="0" fontId="18" fillId="33" borderId="0" xfId="0" applyNumberFormat="1" applyFont="1" applyFill="1" applyAlignment="1" applyProtection="1">
      <alignment/>
      <protection locked="0"/>
    </xf>
    <xf numFmtId="0" fontId="0" fillId="33" borderId="0" xfId="0" applyNumberFormat="1" applyFont="1" applyFill="1" applyAlignment="1" applyProtection="1">
      <alignment/>
      <protection locked="0"/>
    </xf>
    <xf numFmtId="0" fontId="28" fillId="33" borderId="0" xfId="0" applyNumberFormat="1" applyFont="1" applyFill="1" applyAlignment="1" applyProtection="1">
      <alignment/>
      <protection locked="0"/>
    </xf>
    <xf numFmtId="0" fontId="29" fillId="33" borderId="0" xfId="0" applyNumberFormat="1" applyFont="1" applyFill="1" applyAlignment="1" applyProtection="1">
      <alignment/>
      <protection locked="0"/>
    </xf>
    <xf numFmtId="0" fontId="0" fillId="33" borderId="0" xfId="0" applyNumberFormat="1" applyFont="1" applyFill="1" applyAlignment="1" applyProtection="1">
      <alignment vertical="center"/>
      <protection locked="0"/>
    </xf>
    <xf numFmtId="0" fontId="30" fillId="33" borderId="0" xfId="0" applyFont="1" applyFill="1" applyAlignment="1">
      <alignment horizontal="center" vertical="center" wrapText="1"/>
    </xf>
    <xf numFmtId="2" fontId="30" fillId="33" borderId="0" xfId="0" applyNumberFormat="1" applyFont="1" applyFill="1" applyAlignment="1">
      <alignment horizontal="right" wrapText="1"/>
    </xf>
    <xf numFmtId="2" fontId="98" fillId="33" borderId="0" xfId="0" applyNumberFormat="1" applyFont="1" applyFill="1" applyAlignment="1">
      <alignment horizontal="left"/>
    </xf>
    <xf numFmtId="206" fontId="30" fillId="33" borderId="0" xfId="0" applyNumberFormat="1" applyFont="1" applyFill="1" applyAlignment="1">
      <alignment wrapText="1"/>
    </xf>
    <xf numFmtId="206" fontId="30" fillId="33" borderId="0" xfId="0" applyNumberFormat="1" applyFont="1" applyFill="1" applyAlignment="1">
      <alignment horizontal="right" wrapText="1"/>
    </xf>
    <xf numFmtId="206" fontId="97" fillId="33" borderId="0" xfId="0" applyNumberFormat="1" applyFont="1" applyFill="1" applyAlignment="1">
      <alignment/>
    </xf>
    <xf numFmtId="206" fontId="0" fillId="33" borderId="0" xfId="0" applyNumberFormat="1" applyFont="1" applyFill="1" applyAlignment="1" applyProtection="1">
      <alignment/>
      <protection locked="0"/>
    </xf>
    <xf numFmtId="206" fontId="30" fillId="33" borderId="0" xfId="0" applyNumberFormat="1" applyFont="1" applyFill="1" applyAlignment="1">
      <alignment horizontal="center" vertical="center"/>
    </xf>
    <xf numFmtId="206" fontId="30" fillId="33" borderId="0" xfId="0" applyNumberFormat="1" applyFont="1" applyFill="1" applyAlignment="1">
      <alignment/>
    </xf>
    <xf numFmtId="206" fontId="30" fillId="33" borderId="0" xfId="0" applyNumberFormat="1" applyFont="1" applyFill="1" applyAlignment="1">
      <alignment horizontal="right"/>
    </xf>
    <xf numFmtId="206" fontId="31" fillId="33" borderId="0" xfId="0" applyNumberFormat="1" applyFont="1" applyFill="1" applyAlignment="1">
      <alignment horizontal="right"/>
    </xf>
    <xf numFmtId="206" fontId="23" fillId="33" borderId="0" xfId="0" applyNumberFormat="1" applyFont="1" applyFill="1" applyAlignment="1">
      <alignment/>
    </xf>
    <xf numFmtId="0" fontId="99" fillId="33" borderId="0" xfId="0" applyNumberFormat="1" applyFont="1" applyFill="1" applyBorder="1" applyAlignment="1" applyProtection="1">
      <alignment horizontal="center" vertical="center"/>
      <protection locked="0"/>
    </xf>
    <xf numFmtId="0" fontId="27" fillId="0" borderId="0" xfId="0" applyFont="1" applyAlignment="1">
      <alignment/>
    </xf>
    <xf numFmtId="206" fontId="27" fillId="33" borderId="0" xfId="0" applyNumberFormat="1" applyFont="1" applyFill="1" applyAlignment="1">
      <alignment/>
    </xf>
    <xf numFmtId="206" fontId="0" fillId="33" borderId="0" xfId="0" applyNumberFormat="1" applyFont="1" applyFill="1" applyAlignment="1">
      <alignment/>
    </xf>
    <xf numFmtId="206" fontId="100" fillId="33" borderId="0" xfId="0" applyNumberFormat="1" applyFont="1" applyFill="1" applyAlignment="1">
      <alignment/>
    </xf>
    <xf numFmtId="206" fontId="30" fillId="33" borderId="0" xfId="0" applyNumberFormat="1" applyFont="1" applyFill="1" applyAlignment="1">
      <alignment horizontal="center"/>
    </xf>
    <xf numFmtId="206" fontId="98" fillId="33" borderId="0" xfId="0" applyNumberFormat="1" applyFont="1" applyFill="1" applyAlignment="1">
      <alignment horizontal="left"/>
    </xf>
    <xf numFmtId="0" fontId="97" fillId="33" borderId="0" xfId="0" applyFont="1" applyFill="1" applyBorder="1" applyAlignment="1">
      <alignment/>
    </xf>
    <xf numFmtId="0" fontId="97" fillId="0" borderId="0" xfId="0" applyFont="1" applyFill="1" applyBorder="1" applyAlignment="1">
      <alignment/>
    </xf>
    <xf numFmtId="206" fontId="33" fillId="33" borderId="11" xfId="0" applyNumberFormat="1" applyFont="1" applyFill="1" applyBorder="1" applyAlignment="1">
      <alignment horizontal="center" vertical="center"/>
    </xf>
    <xf numFmtId="206" fontId="33" fillId="33" borderId="10" xfId="0" applyNumberFormat="1" applyFont="1" applyFill="1" applyBorder="1" applyAlignment="1">
      <alignment horizontal="center" textRotation="90"/>
    </xf>
    <xf numFmtId="4" fontId="33" fillId="33" borderId="10" xfId="0" applyNumberFormat="1" applyFont="1" applyFill="1" applyBorder="1" applyAlignment="1">
      <alignment horizontal="right" vertical="center"/>
    </xf>
    <xf numFmtId="4" fontId="2" fillId="33"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xf>
    <xf numFmtId="4" fontId="35" fillId="33" borderId="10" xfId="0" applyNumberFormat="1" applyFont="1" applyFill="1" applyBorder="1" applyAlignment="1">
      <alignment horizontal="right" vertical="center"/>
    </xf>
    <xf numFmtId="0" fontId="101" fillId="33" borderId="12" xfId="0" applyFont="1" applyFill="1" applyBorder="1" applyAlignment="1">
      <alignment horizontal="center"/>
    </xf>
    <xf numFmtId="0" fontId="102" fillId="33" borderId="0" xfId="0" applyFont="1" applyFill="1" applyBorder="1" applyAlignment="1">
      <alignment/>
    </xf>
    <xf numFmtId="0" fontId="102" fillId="0" borderId="0" xfId="0" applyFont="1" applyAlignment="1">
      <alignment/>
    </xf>
    <xf numFmtId="206" fontId="33" fillId="33" borderId="10" xfId="0" applyNumberFormat="1" applyFont="1" applyFill="1" applyBorder="1" applyAlignment="1">
      <alignment horizontal="center" vertical="center" wrapText="1"/>
    </xf>
    <xf numFmtId="4" fontId="102" fillId="0" borderId="0" xfId="0" applyNumberFormat="1" applyFont="1" applyFill="1" applyBorder="1" applyAlignment="1">
      <alignment/>
    </xf>
    <xf numFmtId="206" fontId="33" fillId="33" borderId="10" xfId="0" applyNumberFormat="1" applyFont="1" applyFill="1" applyBorder="1" applyAlignment="1">
      <alignment horizontal="center"/>
    </xf>
    <xf numFmtId="206" fontId="33" fillId="33" borderId="24" xfId="0" applyNumberFormat="1" applyFont="1" applyFill="1" applyBorder="1" applyAlignment="1">
      <alignment horizontal="left" vertical="center"/>
    </xf>
    <xf numFmtId="206" fontId="34" fillId="33" borderId="23" xfId="0" applyNumberFormat="1" applyFont="1" applyFill="1" applyBorder="1" applyAlignment="1">
      <alignment horizontal="left"/>
    </xf>
    <xf numFmtId="206" fontId="34" fillId="33" borderId="23" xfId="0" applyNumberFormat="1" applyFont="1" applyFill="1" applyBorder="1" applyAlignment="1">
      <alignment horizontal="center"/>
    </xf>
    <xf numFmtId="206" fontId="33" fillId="33" borderId="25" xfId="0" applyNumberFormat="1" applyFont="1" applyFill="1" applyBorder="1" applyAlignment="1">
      <alignment horizontal="center"/>
    </xf>
    <xf numFmtId="4" fontId="33" fillId="33" borderId="26" xfId="0" applyNumberFormat="1" applyFont="1" applyFill="1" applyBorder="1" applyAlignment="1">
      <alignment horizontal="right" vertical="center"/>
    </xf>
    <xf numFmtId="4" fontId="33" fillId="33" borderId="24" xfId="0" applyNumberFormat="1" applyFont="1" applyFill="1" applyBorder="1" applyAlignment="1">
      <alignment horizontal="right" vertical="center"/>
    </xf>
    <xf numFmtId="4" fontId="33" fillId="33" borderId="23" xfId="0" applyNumberFormat="1" applyFont="1" applyFill="1" applyBorder="1" applyAlignment="1">
      <alignment horizontal="right" vertical="center"/>
    </xf>
    <xf numFmtId="4" fontId="33" fillId="33" borderId="27" xfId="0" applyNumberFormat="1" applyFont="1" applyFill="1" applyBorder="1" applyAlignment="1">
      <alignment horizontal="right" vertical="center"/>
    </xf>
    <xf numFmtId="4" fontId="33" fillId="33" borderId="28" xfId="0" applyNumberFormat="1" applyFont="1" applyFill="1" applyBorder="1" applyAlignment="1">
      <alignment horizontal="right" vertical="center"/>
    </xf>
    <xf numFmtId="4" fontId="33" fillId="33" borderId="29" xfId="0" applyNumberFormat="1" applyFont="1" applyFill="1" applyBorder="1" applyAlignment="1">
      <alignment horizontal="right" vertical="center"/>
    </xf>
    <xf numFmtId="4" fontId="33" fillId="33" borderId="30" xfId="0" applyNumberFormat="1" applyFont="1" applyFill="1" applyBorder="1" applyAlignment="1">
      <alignment horizontal="right" vertical="center"/>
    </xf>
    <xf numFmtId="4" fontId="2" fillId="33" borderId="29" xfId="0" applyNumberFormat="1" applyFont="1" applyFill="1" applyBorder="1" applyAlignment="1">
      <alignment horizontal="right" vertical="center"/>
    </xf>
    <xf numFmtId="4" fontId="2" fillId="33" borderId="31" xfId="0" applyNumberFormat="1" applyFont="1" applyFill="1" applyBorder="1" applyAlignment="1">
      <alignment horizontal="right" vertical="center"/>
    </xf>
    <xf numFmtId="4" fontId="2" fillId="33" borderId="30" xfId="0" applyNumberFormat="1" applyFont="1" applyFill="1" applyBorder="1" applyAlignment="1">
      <alignment horizontal="right" vertical="center"/>
    </xf>
    <xf numFmtId="4" fontId="35" fillId="33" borderId="23" xfId="0" applyNumberFormat="1" applyFont="1" applyFill="1" applyBorder="1" applyAlignment="1">
      <alignment horizontal="right" vertical="center"/>
    </xf>
    <xf numFmtId="4" fontId="2" fillId="33" borderId="25" xfId="0" applyNumberFormat="1" applyFont="1" applyFill="1" applyBorder="1" applyAlignment="1">
      <alignment horizontal="right" vertical="center"/>
    </xf>
    <xf numFmtId="4" fontId="33" fillId="33" borderId="25" xfId="0" applyNumberFormat="1" applyFont="1" applyFill="1" applyBorder="1" applyAlignment="1">
      <alignment horizontal="right" vertical="center"/>
    </xf>
    <xf numFmtId="4" fontId="33" fillId="33" borderId="31" xfId="0" applyNumberFormat="1" applyFont="1" applyFill="1" applyBorder="1" applyAlignment="1">
      <alignment horizontal="right" vertical="center"/>
    </xf>
    <xf numFmtId="4" fontId="33" fillId="33" borderId="32" xfId="0" applyNumberFormat="1" applyFont="1" applyFill="1" applyBorder="1" applyAlignment="1">
      <alignment horizontal="right" vertical="center"/>
    </xf>
    <xf numFmtId="4" fontId="36" fillId="0" borderId="0" xfId="0" applyNumberFormat="1" applyFont="1" applyFill="1" applyBorder="1" applyAlignment="1">
      <alignment/>
    </xf>
    <xf numFmtId="206" fontId="33" fillId="33" borderId="33" xfId="0" applyNumberFormat="1" applyFont="1" applyFill="1" applyBorder="1" applyAlignment="1">
      <alignment horizontal="left" vertical="center"/>
    </xf>
    <xf numFmtId="206" fontId="33" fillId="33" borderId="34" xfId="0" applyNumberFormat="1" applyFont="1" applyFill="1" applyBorder="1" applyAlignment="1">
      <alignment/>
    </xf>
    <xf numFmtId="206" fontId="33" fillId="33" borderId="11" xfId="0" applyNumberFormat="1" applyFont="1" applyFill="1" applyBorder="1" applyAlignment="1">
      <alignment horizontal="center"/>
    </xf>
    <xf numFmtId="4" fontId="33" fillId="33" borderId="35" xfId="0" applyNumberFormat="1" applyFont="1" applyFill="1" applyBorder="1" applyAlignment="1">
      <alignment horizontal="right" vertical="center"/>
    </xf>
    <xf numFmtId="4" fontId="33" fillId="33" borderId="34" xfId="0" applyNumberFormat="1" applyFont="1" applyFill="1" applyBorder="1" applyAlignment="1">
      <alignment horizontal="right" vertical="center"/>
    </xf>
    <xf numFmtId="4" fontId="33" fillId="33" borderId="36" xfId="0" applyNumberFormat="1" applyFont="1" applyFill="1" applyBorder="1" applyAlignment="1">
      <alignment horizontal="right" vertical="center"/>
    </xf>
    <xf numFmtId="4" fontId="33" fillId="33" borderId="37" xfId="0" applyNumberFormat="1" applyFont="1" applyFill="1" applyBorder="1" applyAlignment="1">
      <alignment horizontal="right" vertical="center"/>
    </xf>
    <xf numFmtId="4" fontId="33" fillId="33" borderId="38" xfId="0" applyNumberFormat="1" applyFont="1" applyFill="1" applyBorder="1" applyAlignment="1">
      <alignment horizontal="right" vertical="center"/>
    </xf>
    <xf numFmtId="4" fontId="33" fillId="33" borderId="12" xfId="0" applyNumberFormat="1" applyFont="1" applyFill="1" applyBorder="1" applyAlignment="1">
      <alignment horizontal="right" vertical="center"/>
    </xf>
    <xf numFmtId="4" fontId="2" fillId="33" borderId="38" xfId="0" applyNumberFormat="1" applyFont="1" applyFill="1" applyBorder="1" applyAlignment="1">
      <alignment horizontal="right" vertical="center"/>
    </xf>
    <xf numFmtId="4" fontId="2" fillId="33" borderId="12" xfId="0" applyNumberFormat="1" applyFont="1" applyFill="1" applyBorder="1" applyAlignment="1">
      <alignment horizontal="right" vertical="center"/>
    </xf>
    <xf numFmtId="4" fontId="35" fillId="33" borderId="34" xfId="0" applyNumberFormat="1" applyFont="1" applyFill="1" applyBorder="1" applyAlignment="1">
      <alignment horizontal="right" vertical="center"/>
    </xf>
    <xf numFmtId="4" fontId="2" fillId="33" borderId="11" xfId="0" applyNumberFormat="1" applyFont="1" applyFill="1" applyBorder="1" applyAlignment="1">
      <alignment horizontal="right" vertical="center"/>
    </xf>
    <xf numFmtId="4" fontId="33" fillId="33" borderId="11" xfId="0" applyNumberFormat="1" applyFont="1" applyFill="1" applyBorder="1" applyAlignment="1">
      <alignment horizontal="right" vertical="center"/>
    </xf>
    <xf numFmtId="4" fontId="33" fillId="33" borderId="39" xfId="0" applyNumberFormat="1" applyFont="1" applyFill="1" applyBorder="1" applyAlignment="1">
      <alignment horizontal="right" vertical="center"/>
    </xf>
    <xf numFmtId="0" fontId="102" fillId="0" borderId="0" xfId="0" applyFont="1" applyFill="1" applyBorder="1" applyAlignment="1">
      <alignment/>
    </xf>
    <xf numFmtId="206" fontId="33" fillId="33" borderId="40" xfId="0" applyNumberFormat="1" applyFont="1" applyFill="1" applyBorder="1" applyAlignment="1">
      <alignment horizontal="left" vertical="center"/>
    </xf>
    <xf numFmtId="206" fontId="33" fillId="33" borderId="41" xfId="0" applyNumberFormat="1" applyFont="1" applyFill="1" applyBorder="1" applyAlignment="1">
      <alignment/>
    </xf>
    <xf numFmtId="206" fontId="33" fillId="33" borderId="42" xfId="0" applyNumberFormat="1" applyFont="1" applyFill="1" applyBorder="1" applyAlignment="1">
      <alignment horizontal="center"/>
    </xf>
    <xf numFmtId="4" fontId="33" fillId="33" borderId="43" xfId="0" applyNumberFormat="1" applyFont="1" applyFill="1" applyBorder="1" applyAlignment="1">
      <alignment horizontal="right" vertical="center"/>
    </xf>
    <xf numFmtId="4" fontId="33" fillId="33" borderId="41" xfId="0" applyNumberFormat="1" applyFont="1" applyFill="1" applyBorder="1" applyAlignment="1">
      <alignment horizontal="right" vertical="center"/>
    </xf>
    <xf numFmtId="4" fontId="33" fillId="33" borderId="44" xfId="0" applyNumberFormat="1" applyFont="1" applyFill="1" applyBorder="1" applyAlignment="1">
      <alignment horizontal="right" vertical="center"/>
    </xf>
    <xf numFmtId="4" fontId="33" fillId="33" borderId="45" xfId="0" applyNumberFormat="1" applyFont="1" applyFill="1" applyBorder="1" applyAlignment="1">
      <alignment horizontal="right" vertical="center"/>
    </xf>
    <xf numFmtId="4" fontId="33" fillId="33" borderId="46" xfId="0" applyNumberFormat="1" applyFont="1" applyFill="1" applyBorder="1" applyAlignment="1">
      <alignment horizontal="right" vertical="center"/>
    </xf>
    <xf numFmtId="4" fontId="33" fillId="33" borderId="47" xfId="0" applyNumberFormat="1" applyFont="1" applyFill="1" applyBorder="1" applyAlignment="1">
      <alignment horizontal="right" vertical="center"/>
    </xf>
    <xf numFmtId="4" fontId="2" fillId="33" borderId="46" xfId="0" applyNumberFormat="1" applyFont="1" applyFill="1" applyBorder="1" applyAlignment="1">
      <alignment horizontal="right" vertical="center"/>
    </xf>
    <xf numFmtId="4" fontId="2" fillId="33" borderId="48" xfId="0" applyNumberFormat="1" applyFont="1" applyFill="1" applyBorder="1" applyAlignment="1">
      <alignment horizontal="right" vertical="center"/>
    </xf>
    <xf numFmtId="4" fontId="2" fillId="33" borderId="47" xfId="0" applyNumberFormat="1" applyFont="1" applyFill="1" applyBorder="1" applyAlignment="1">
      <alignment horizontal="right" vertical="center"/>
    </xf>
    <xf numFmtId="4" fontId="35" fillId="33" borderId="41" xfId="0" applyNumberFormat="1" applyFont="1" applyFill="1" applyBorder="1" applyAlignment="1">
      <alignment horizontal="right" vertical="center"/>
    </xf>
    <xf numFmtId="4" fontId="2" fillId="33" borderId="42" xfId="0" applyNumberFormat="1" applyFont="1" applyFill="1" applyBorder="1" applyAlignment="1">
      <alignment horizontal="right" vertical="center"/>
    </xf>
    <xf numFmtId="4" fontId="33" fillId="33" borderId="42" xfId="0" applyNumberFormat="1" applyFont="1" applyFill="1" applyBorder="1" applyAlignment="1">
      <alignment horizontal="right" vertical="center"/>
    </xf>
    <xf numFmtId="4" fontId="33" fillId="33" borderId="48" xfId="0" applyNumberFormat="1" applyFont="1" applyFill="1" applyBorder="1" applyAlignment="1">
      <alignment horizontal="right" vertical="center"/>
    </xf>
    <xf numFmtId="4" fontId="33" fillId="33" borderId="49" xfId="0" applyNumberFormat="1" applyFont="1" applyFill="1" applyBorder="1" applyAlignment="1">
      <alignment horizontal="right" vertical="center"/>
    </xf>
    <xf numFmtId="206" fontId="33" fillId="33" borderId="50" xfId="0" applyNumberFormat="1" applyFont="1" applyFill="1" applyBorder="1" applyAlignment="1">
      <alignment horizontal="left" vertical="center"/>
    </xf>
    <xf numFmtId="206" fontId="34" fillId="33" borderId="51" xfId="0" applyNumberFormat="1" applyFont="1" applyFill="1" applyBorder="1" applyAlignment="1">
      <alignment horizontal="left"/>
    </xf>
    <xf numFmtId="206" fontId="34" fillId="33" borderId="51" xfId="0" applyNumberFormat="1" applyFont="1" applyFill="1" applyBorder="1" applyAlignment="1">
      <alignment horizontal="center"/>
    </xf>
    <xf numFmtId="206" fontId="34" fillId="33" borderId="52" xfId="0" applyNumberFormat="1" applyFont="1" applyFill="1" applyBorder="1" applyAlignment="1">
      <alignment horizontal="center"/>
    </xf>
    <xf numFmtId="206" fontId="33" fillId="33" borderId="53" xfId="0" applyNumberFormat="1" applyFont="1" applyFill="1" applyBorder="1" applyAlignment="1">
      <alignment horizontal="center"/>
    </xf>
    <xf numFmtId="4" fontId="33" fillId="33" borderId="52" xfId="0" applyNumberFormat="1" applyFont="1" applyFill="1" applyBorder="1" applyAlignment="1">
      <alignment horizontal="right" vertical="center"/>
    </xf>
    <xf numFmtId="4" fontId="33" fillId="33" borderId="51" xfId="0" applyNumberFormat="1" applyFont="1" applyFill="1" applyBorder="1" applyAlignment="1">
      <alignment horizontal="right" vertical="center"/>
    </xf>
    <xf numFmtId="4" fontId="33" fillId="33" borderId="54" xfId="0" applyNumberFormat="1" applyFont="1" applyFill="1" applyBorder="1" applyAlignment="1">
      <alignment horizontal="right" vertical="center"/>
    </xf>
    <xf numFmtId="4" fontId="2" fillId="33" borderId="51" xfId="0" applyNumberFormat="1" applyFont="1" applyFill="1" applyBorder="1" applyAlignment="1">
      <alignment horizontal="right" vertical="center"/>
    </xf>
    <xf numFmtId="4" fontId="2" fillId="33" borderId="54" xfId="0" applyNumberFormat="1" applyFont="1" applyFill="1" applyBorder="1" applyAlignment="1">
      <alignment horizontal="right" vertical="center"/>
    </xf>
    <xf numFmtId="4" fontId="2" fillId="33" borderId="0" xfId="0" applyNumberFormat="1" applyFont="1" applyFill="1" applyBorder="1" applyAlignment="1">
      <alignment horizontal="right" vertical="center"/>
    </xf>
    <xf numFmtId="4" fontId="35" fillId="33" borderId="0" xfId="0" applyNumberFormat="1" applyFont="1" applyFill="1" applyBorder="1" applyAlignment="1">
      <alignment horizontal="right" vertical="center"/>
    </xf>
    <xf numFmtId="4" fontId="2" fillId="33" borderId="50" xfId="0" applyNumberFormat="1" applyFont="1" applyFill="1" applyBorder="1" applyAlignment="1">
      <alignment horizontal="right" vertical="center"/>
    </xf>
    <xf numFmtId="4" fontId="33" fillId="33" borderId="50" xfId="0" applyNumberFormat="1" applyFont="1" applyFill="1" applyBorder="1" applyAlignment="1">
      <alignment horizontal="right" vertical="center"/>
    </xf>
    <xf numFmtId="4" fontId="33" fillId="33" borderId="55" xfId="0" applyNumberFormat="1" applyFont="1" applyFill="1" applyBorder="1" applyAlignment="1">
      <alignment horizontal="right" vertical="center"/>
    </xf>
    <xf numFmtId="0" fontId="101" fillId="33" borderId="0" xfId="0" applyFont="1" applyFill="1" applyBorder="1" applyAlignment="1">
      <alignment horizontal="center" vertical="center"/>
    </xf>
    <xf numFmtId="206" fontId="33" fillId="33" borderId="56" xfId="0" applyNumberFormat="1" applyFont="1" applyFill="1" applyBorder="1" applyAlignment="1">
      <alignment horizontal="left" vertical="center"/>
    </xf>
    <xf numFmtId="206" fontId="33" fillId="33" borderId="0" xfId="0" applyNumberFormat="1" applyFont="1" applyFill="1" applyBorder="1" applyAlignment="1">
      <alignment/>
    </xf>
    <xf numFmtId="206" fontId="33" fillId="33" borderId="57" xfId="0" applyNumberFormat="1" applyFont="1" applyFill="1" applyBorder="1" applyAlignment="1">
      <alignment/>
    </xf>
    <xf numFmtId="206" fontId="33" fillId="33" borderId="58" xfId="0" applyNumberFormat="1" applyFont="1" applyFill="1" applyBorder="1" applyAlignment="1">
      <alignment horizontal="center"/>
    </xf>
    <xf numFmtId="4" fontId="33" fillId="33" borderId="57" xfId="0" applyNumberFormat="1" applyFont="1" applyFill="1" applyBorder="1" applyAlignment="1">
      <alignment horizontal="right" vertical="center"/>
    </xf>
    <xf numFmtId="4" fontId="33" fillId="33" borderId="0" xfId="0" applyNumberFormat="1" applyFont="1" applyFill="1" applyBorder="1" applyAlignment="1">
      <alignment horizontal="right" vertical="center"/>
    </xf>
    <xf numFmtId="4" fontId="33" fillId="33" borderId="59" xfId="0" applyNumberFormat="1" applyFont="1" applyFill="1" applyBorder="1" applyAlignment="1">
      <alignment horizontal="right" vertical="center"/>
    </xf>
    <xf numFmtId="4" fontId="2" fillId="33" borderId="56" xfId="0" applyNumberFormat="1" applyFont="1" applyFill="1" applyBorder="1" applyAlignment="1">
      <alignment horizontal="right" vertical="center"/>
    </xf>
    <xf numFmtId="4" fontId="33" fillId="33" borderId="60" xfId="0" applyNumberFormat="1" applyFont="1" applyFill="1" applyBorder="1" applyAlignment="1">
      <alignment horizontal="right" vertical="center"/>
    </xf>
    <xf numFmtId="4" fontId="33" fillId="33" borderId="56" xfId="0" applyNumberFormat="1" applyFont="1" applyFill="1" applyBorder="1" applyAlignment="1">
      <alignment horizontal="right" vertical="center"/>
    </xf>
    <xf numFmtId="10" fontId="33" fillId="33" borderId="58" xfId="0" applyNumberFormat="1" applyFont="1" applyFill="1" applyBorder="1" applyAlignment="1">
      <alignment horizontal="center"/>
    </xf>
    <xf numFmtId="206" fontId="33" fillId="33" borderId="61" xfId="0" applyNumberFormat="1" applyFont="1" applyFill="1" applyBorder="1" applyAlignment="1">
      <alignment/>
    </xf>
    <xf numFmtId="206" fontId="33" fillId="33" borderId="62" xfId="0" applyNumberFormat="1" applyFont="1" applyFill="1" applyBorder="1" applyAlignment="1">
      <alignment/>
    </xf>
    <xf numFmtId="4" fontId="33" fillId="33" borderId="63" xfId="0" applyNumberFormat="1" applyFont="1" applyFill="1" applyBorder="1" applyAlignment="1">
      <alignment horizontal="right" vertical="center"/>
    </xf>
    <xf numFmtId="4" fontId="33" fillId="33" borderId="61" xfId="0" applyNumberFormat="1" applyFont="1" applyFill="1" applyBorder="1" applyAlignment="1">
      <alignment horizontal="right" vertical="center"/>
    </xf>
    <xf numFmtId="206" fontId="33" fillId="33" borderId="64" xfId="0" applyNumberFormat="1" applyFont="1" applyFill="1" applyBorder="1" applyAlignment="1">
      <alignment horizontal="left" vertical="center"/>
    </xf>
    <xf numFmtId="206" fontId="34" fillId="33" borderId="65" xfId="0" applyNumberFormat="1" applyFont="1" applyFill="1" applyBorder="1" applyAlignment="1">
      <alignment horizontal="left"/>
    </xf>
    <xf numFmtId="206" fontId="34" fillId="33" borderId="66" xfId="0" applyNumberFormat="1" applyFont="1" applyFill="1" applyBorder="1" applyAlignment="1">
      <alignment horizontal="center"/>
    </xf>
    <xf numFmtId="206" fontId="33" fillId="33" borderId="67" xfId="0" applyNumberFormat="1" applyFont="1" applyFill="1" applyBorder="1" applyAlignment="1">
      <alignment horizontal="center"/>
    </xf>
    <xf numFmtId="4" fontId="33" fillId="33" borderId="68" xfId="0" applyNumberFormat="1" applyFont="1" applyFill="1" applyBorder="1" applyAlignment="1">
      <alignment horizontal="right" vertical="center"/>
    </xf>
    <xf numFmtId="4" fontId="33" fillId="33" borderId="66" xfId="0" applyNumberFormat="1" applyFont="1" applyFill="1" applyBorder="1" applyAlignment="1">
      <alignment horizontal="right" vertical="center"/>
    </xf>
    <xf numFmtId="4" fontId="33" fillId="33" borderId="69" xfId="0" applyNumberFormat="1" applyFont="1" applyFill="1" applyBorder="1" applyAlignment="1">
      <alignment horizontal="right" vertical="center"/>
    </xf>
    <xf numFmtId="4" fontId="2" fillId="33" borderId="66" xfId="0" applyNumberFormat="1" applyFont="1" applyFill="1" applyBorder="1" applyAlignment="1">
      <alignment horizontal="right" vertical="center"/>
    </xf>
    <xf numFmtId="4" fontId="35" fillId="33" borderId="66" xfId="0" applyNumberFormat="1" applyFont="1" applyFill="1" applyBorder="1" applyAlignment="1">
      <alignment horizontal="right" vertical="center"/>
    </xf>
    <xf numFmtId="4" fontId="2" fillId="33" borderId="70" xfId="0" applyNumberFormat="1" applyFont="1" applyFill="1" applyBorder="1" applyAlignment="1">
      <alignment horizontal="right" vertical="center"/>
    </xf>
    <xf numFmtId="4" fontId="2" fillId="33" borderId="71" xfId="0" applyNumberFormat="1" applyFont="1" applyFill="1" applyBorder="1" applyAlignment="1">
      <alignment horizontal="right" vertical="center"/>
    </xf>
    <xf numFmtId="4" fontId="2" fillId="33" borderId="69" xfId="0" applyNumberFormat="1" applyFont="1" applyFill="1" applyBorder="1" applyAlignment="1">
      <alignment horizontal="right" vertical="center"/>
    </xf>
    <xf numFmtId="4" fontId="2" fillId="33" borderId="72" xfId="0" applyNumberFormat="1" applyFont="1" applyFill="1" applyBorder="1" applyAlignment="1">
      <alignment horizontal="right" vertical="center"/>
    </xf>
    <xf numFmtId="206" fontId="33" fillId="33" borderId="73" xfId="0" applyNumberFormat="1" applyFont="1" applyFill="1" applyBorder="1" applyAlignment="1">
      <alignment horizontal="left" vertical="center"/>
    </xf>
    <xf numFmtId="0" fontId="2" fillId="33" borderId="0" xfId="0" applyNumberFormat="1" applyFont="1" applyFill="1" applyBorder="1" applyAlignment="1" applyProtection="1">
      <alignment/>
      <protection locked="0"/>
    </xf>
    <xf numFmtId="49" fontId="2" fillId="33" borderId="58" xfId="0" applyNumberFormat="1" applyFont="1" applyFill="1" applyBorder="1" applyAlignment="1" applyProtection="1">
      <alignment horizontal="center" vertical="top"/>
      <protection locked="0"/>
    </xf>
    <xf numFmtId="4" fontId="33" fillId="33" borderId="74" xfId="0" applyNumberFormat="1" applyFont="1" applyFill="1" applyBorder="1" applyAlignment="1">
      <alignment horizontal="right" vertical="center"/>
    </xf>
    <xf numFmtId="4" fontId="33" fillId="33" borderId="75" xfId="0" applyNumberFormat="1" applyFont="1" applyFill="1" applyBorder="1" applyAlignment="1">
      <alignment horizontal="right" vertical="center"/>
    </xf>
    <xf numFmtId="4" fontId="33" fillId="33" borderId="76" xfId="0" applyNumberFormat="1" applyFont="1" applyFill="1" applyBorder="1" applyAlignment="1">
      <alignment horizontal="right" vertical="center"/>
    </xf>
    <xf numFmtId="10" fontId="2" fillId="33" borderId="58" xfId="0" applyNumberFormat="1" applyFont="1" applyFill="1" applyBorder="1" applyAlignment="1" applyProtection="1">
      <alignment horizontal="center" vertical="top"/>
      <protection locked="0"/>
    </xf>
    <xf numFmtId="206" fontId="33" fillId="33" borderId="77" xfId="0" applyNumberFormat="1" applyFont="1" applyFill="1" applyBorder="1" applyAlignment="1">
      <alignment horizontal="left" vertical="center"/>
    </xf>
    <xf numFmtId="0" fontId="35" fillId="33" borderId="61" xfId="0" applyNumberFormat="1" applyFont="1" applyFill="1" applyBorder="1" applyAlignment="1" applyProtection="1">
      <alignment horizontal="left" vertical="top"/>
      <protection locked="0"/>
    </xf>
    <xf numFmtId="0" fontId="35" fillId="33" borderId="78" xfId="0" applyNumberFormat="1" applyFont="1" applyFill="1" applyBorder="1" applyAlignment="1" applyProtection="1">
      <alignment horizontal="center" vertical="top"/>
      <protection locked="0"/>
    </xf>
    <xf numFmtId="4" fontId="33" fillId="33" borderId="62" xfId="0" applyNumberFormat="1" applyFont="1" applyFill="1" applyBorder="1" applyAlignment="1">
      <alignment horizontal="right" vertical="center"/>
    </xf>
    <xf numFmtId="4" fontId="2" fillId="33" borderId="79" xfId="0" applyNumberFormat="1" applyFont="1" applyFill="1" applyBorder="1" applyAlignment="1">
      <alignment horizontal="right" vertical="center"/>
    </xf>
    <xf numFmtId="4" fontId="2" fillId="33" borderId="63" xfId="0" applyNumberFormat="1" applyFont="1" applyFill="1" applyBorder="1" applyAlignment="1">
      <alignment horizontal="right" vertical="center"/>
    </xf>
    <xf numFmtId="4" fontId="2" fillId="33" borderId="61" xfId="0" applyNumberFormat="1" applyFont="1" applyFill="1" applyBorder="1" applyAlignment="1">
      <alignment horizontal="right" vertical="center"/>
    </xf>
    <xf numFmtId="4" fontId="35" fillId="33" borderId="61" xfId="0" applyNumberFormat="1" applyFont="1" applyFill="1" applyBorder="1" applyAlignment="1">
      <alignment horizontal="right" vertical="center"/>
    </xf>
    <xf numFmtId="4" fontId="2" fillId="33" borderId="80" xfId="0" applyNumberFormat="1" applyFont="1" applyFill="1" applyBorder="1" applyAlignment="1">
      <alignment horizontal="right" vertical="center"/>
    </xf>
    <xf numFmtId="206" fontId="33" fillId="33" borderId="81" xfId="0" applyNumberFormat="1" applyFont="1" applyFill="1" applyBorder="1" applyAlignment="1">
      <alignment horizontal="left" vertical="center"/>
    </xf>
    <xf numFmtId="0" fontId="35" fillId="33" borderId="66" xfId="0" applyNumberFormat="1" applyFont="1" applyFill="1" applyBorder="1" applyAlignment="1" applyProtection="1">
      <alignment horizontal="left" vertical="top"/>
      <protection locked="0"/>
    </xf>
    <xf numFmtId="0" fontId="35" fillId="33" borderId="66" xfId="0" applyNumberFormat="1" applyFont="1" applyFill="1" applyBorder="1" applyAlignment="1" applyProtection="1">
      <alignment horizontal="center" vertical="top"/>
      <protection locked="0"/>
    </xf>
    <xf numFmtId="0" fontId="35" fillId="33" borderId="68" xfId="0" applyNumberFormat="1" applyFont="1" applyFill="1" applyBorder="1" applyAlignment="1" applyProtection="1">
      <alignment horizontal="center" vertical="top"/>
      <protection locked="0"/>
    </xf>
    <xf numFmtId="0" fontId="35" fillId="33" borderId="67" xfId="0" applyNumberFormat="1" applyFont="1" applyFill="1" applyBorder="1" applyAlignment="1" applyProtection="1">
      <alignment horizontal="center" vertical="top"/>
      <protection locked="0"/>
    </xf>
    <xf numFmtId="4" fontId="2" fillId="33" borderId="59" xfId="0" applyNumberFormat="1" applyFont="1" applyFill="1" applyBorder="1" applyAlignment="1">
      <alignment horizontal="right" vertical="center"/>
    </xf>
    <xf numFmtId="4" fontId="33" fillId="33" borderId="70" xfId="0" applyNumberFormat="1" applyFont="1" applyFill="1" applyBorder="1" applyAlignment="1">
      <alignment horizontal="right" vertical="center"/>
    </xf>
    <xf numFmtId="4" fontId="33" fillId="33" borderId="82" xfId="0" applyNumberFormat="1" applyFont="1" applyFill="1" applyBorder="1" applyAlignment="1">
      <alignment horizontal="right" vertical="center"/>
    </xf>
    <xf numFmtId="0" fontId="33" fillId="33" borderId="83" xfId="0" applyFont="1" applyFill="1" applyBorder="1" applyAlignment="1">
      <alignment horizontal="center" vertical="center"/>
    </xf>
    <xf numFmtId="0" fontId="2" fillId="33" borderId="57" xfId="0" applyNumberFormat="1" applyFont="1" applyFill="1" applyBorder="1" applyAlignment="1" applyProtection="1">
      <alignment/>
      <protection locked="0"/>
    </xf>
    <xf numFmtId="4" fontId="37" fillId="33" borderId="0" xfId="0" applyNumberFormat="1" applyFont="1" applyFill="1" applyBorder="1" applyAlignment="1">
      <alignment horizontal="right" vertical="center"/>
    </xf>
    <xf numFmtId="4" fontId="102" fillId="33" borderId="0" xfId="0" applyNumberFormat="1" applyFont="1" applyFill="1" applyBorder="1" applyAlignment="1">
      <alignment horizontal="right" vertical="center"/>
    </xf>
    <xf numFmtId="4" fontId="102" fillId="33" borderId="56" xfId="0" applyNumberFormat="1" applyFont="1" applyFill="1" applyBorder="1" applyAlignment="1">
      <alignment horizontal="right" vertical="center"/>
    </xf>
    <xf numFmtId="4" fontId="2" fillId="33" borderId="82" xfId="0" applyNumberFormat="1" applyFont="1" applyFill="1" applyBorder="1" applyAlignment="1">
      <alignment horizontal="right" vertical="center"/>
    </xf>
    <xf numFmtId="0" fontId="101" fillId="33" borderId="0" xfId="0" applyFont="1" applyFill="1" applyAlignment="1">
      <alignment/>
    </xf>
    <xf numFmtId="0" fontId="102" fillId="33" borderId="0" xfId="0" applyFont="1" applyFill="1" applyAlignment="1">
      <alignment/>
    </xf>
    <xf numFmtId="14" fontId="33" fillId="33" borderId="83" xfId="0" applyNumberFormat="1" applyFont="1" applyFill="1" applyBorder="1" applyAlignment="1">
      <alignment horizontal="center" vertical="center"/>
    </xf>
    <xf numFmtId="4" fontId="102" fillId="33" borderId="57" xfId="0" applyNumberFormat="1" applyFont="1" applyFill="1" applyBorder="1" applyAlignment="1">
      <alignment horizontal="right" vertical="center"/>
    </xf>
    <xf numFmtId="0" fontId="102" fillId="33" borderId="83" xfId="0" applyFont="1" applyFill="1" applyBorder="1" applyAlignment="1">
      <alignment horizontal="center" vertical="center"/>
    </xf>
    <xf numFmtId="4" fontId="34" fillId="33" borderId="59" xfId="0" applyNumberFormat="1" applyFont="1" applyFill="1" applyBorder="1" applyAlignment="1">
      <alignment horizontal="right" vertical="center"/>
    </xf>
    <xf numFmtId="4" fontId="35" fillId="33" borderId="59" xfId="0" applyNumberFormat="1" applyFont="1" applyFill="1" applyBorder="1" applyAlignment="1">
      <alignment horizontal="right" vertical="center"/>
    </xf>
    <xf numFmtId="4" fontId="35" fillId="33" borderId="82" xfId="0" applyNumberFormat="1" applyFont="1" applyFill="1" applyBorder="1" applyAlignment="1">
      <alignment horizontal="right" vertical="center"/>
    </xf>
    <xf numFmtId="4" fontId="34" fillId="33" borderId="57" xfId="0" applyNumberFormat="1" applyFont="1" applyFill="1" applyBorder="1" applyAlignment="1">
      <alignment horizontal="right" vertical="center"/>
    </xf>
    <xf numFmtId="4" fontId="34" fillId="33" borderId="0" xfId="0" applyNumberFormat="1" applyFont="1" applyFill="1" applyBorder="1" applyAlignment="1">
      <alignment horizontal="right" vertical="center"/>
    </xf>
    <xf numFmtId="0" fontId="102" fillId="33" borderId="84" xfId="0" applyFont="1" applyFill="1" applyBorder="1" applyAlignment="1">
      <alignment horizontal="center" vertical="center"/>
    </xf>
    <xf numFmtId="0" fontId="35" fillId="33" borderId="85" xfId="0" applyNumberFormat="1" applyFont="1" applyFill="1" applyBorder="1" applyAlignment="1" applyProtection="1">
      <alignment horizontal="left" vertical="top"/>
      <protection locked="0"/>
    </xf>
    <xf numFmtId="0" fontId="35" fillId="33" borderId="86" xfId="0" applyNumberFormat="1" applyFont="1" applyFill="1" applyBorder="1" applyAlignment="1" applyProtection="1">
      <alignment horizontal="left" vertical="top"/>
      <protection locked="0"/>
    </xf>
    <xf numFmtId="0" fontId="35" fillId="33" borderId="87" xfId="0" applyNumberFormat="1" applyFont="1" applyFill="1" applyBorder="1" applyAlignment="1" applyProtection="1">
      <alignment horizontal="center" vertical="top"/>
      <protection locked="0"/>
    </xf>
    <xf numFmtId="4" fontId="34" fillId="33" borderId="86" xfId="0" applyNumberFormat="1" applyFont="1" applyFill="1" applyBorder="1" applyAlignment="1">
      <alignment horizontal="right" vertical="center"/>
    </xf>
    <xf numFmtId="4" fontId="34" fillId="33" borderId="85" xfId="0" applyNumberFormat="1" applyFont="1" applyFill="1" applyBorder="1" applyAlignment="1">
      <alignment horizontal="right" vertical="center"/>
    </xf>
    <xf numFmtId="4" fontId="34" fillId="33" borderId="88" xfId="0" applyNumberFormat="1" applyFont="1" applyFill="1" applyBorder="1" applyAlignment="1">
      <alignment horizontal="right" vertical="center"/>
    </xf>
    <xf numFmtId="4" fontId="2" fillId="33" borderId="89" xfId="0" applyNumberFormat="1" applyFont="1" applyFill="1" applyBorder="1" applyAlignment="1">
      <alignment horizontal="right" vertical="center"/>
    </xf>
    <xf numFmtId="4" fontId="2" fillId="33" borderId="85" xfId="0" applyNumberFormat="1" applyFont="1" applyFill="1" applyBorder="1" applyAlignment="1">
      <alignment horizontal="right" vertical="center"/>
    </xf>
    <xf numFmtId="4" fontId="35" fillId="33" borderId="88" xfId="0" applyNumberFormat="1" applyFont="1" applyFill="1" applyBorder="1" applyAlignment="1">
      <alignment horizontal="right" vertical="center"/>
    </xf>
    <xf numFmtId="4" fontId="37" fillId="33" borderId="85" xfId="0" applyNumberFormat="1" applyFont="1" applyFill="1" applyBorder="1" applyAlignment="1">
      <alignment horizontal="right" vertical="center"/>
    </xf>
    <xf numFmtId="4" fontId="102" fillId="33" borderId="85" xfId="0" applyNumberFormat="1" applyFont="1" applyFill="1" applyBorder="1" applyAlignment="1">
      <alignment horizontal="right" vertical="center"/>
    </xf>
    <xf numFmtId="4" fontId="102" fillId="33" borderId="89" xfId="0" applyNumberFormat="1" applyFont="1" applyFill="1" applyBorder="1" applyAlignment="1">
      <alignment horizontal="right" vertical="center"/>
    </xf>
    <xf numFmtId="4" fontId="35" fillId="33" borderId="90" xfId="0" applyNumberFormat="1" applyFont="1" applyFill="1" applyBorder="1" applyAlignment="1">
      <alignment horizontal="right" vertical="center"/>
    </xf>
    <xf numFmtId="0" fontId="102" fillId="0" borderId="0" xfId="0" applyFont="1" applyAlignment="1">
      <alignment horizontal="center" vertical="center"/>
    </xf>
    <xf numFmtId="0" fontId="2" fillId="0" borderId="0"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horizontal="center" vertical="top"/>
      <protection locked="0"/>
    </xf>
    <xf numFmtId="4" fontId="33" fillId="0" borderId="0" xfId="0" applyNumberFormat="1" applyFont="1" applyAlignment="1">
      <alignment horizontal="right" vertical="center" wrapText="1"/>
    </xf>
    <xf numFmtId="4" fontId="33" fillId="34" borderId="0" xfId="0" applyNumberFormat="1" applyFont="1" applyFill="1" applyAlignment="1">
      <alignment horizontal="right" vertical="center" wrapText="1"/>
    </xf>
    <xf numFmtId="4" fontId="2" fillId="0" borderId="0" xfId="0" applyNumberFormat="1" applyFont="1" applyAlignment="1">
      <alignment horizontal="right" vertical="center"/>
    </xf>
    <xf numFmtId="4" fontId="2" fillId="33" borderId="0" xfId="0" applyNumberFormat="1" applyFont="1" applyFill="1" applyAlignment="1">
      <alignment horizontal="right" vertical="center"/>
    </xf>
    <xf numFmtId="0" fontId="18" fillId="0" borderId="0" xfId="0" applyNumberFormat="1" applyFont="1" applyFill="1" applyBorder="1" applyAlignment="1" applyProtection="1">
      <alignment vertical="top"/>
      <protection locked="0"/>
    </xf>
    <xf numFmtId="4" fontId="102" fillId="33" borderId="0" xfId="0" applyNumberFormat="1" applyFont="1" applyFill="1" applyAlignment="1">
      <alignment horizontal="right" vertical="center"/>
    </xf>
    <xf numFmtId="0" fontId="101" fillId="0" borderId="0" xfId="0" applyFont="1" applyAlignment="1">
      <alignment/>
    </xf>
    <xf numFmtId="0" fontId="2" fillId="0" borderId="0" xfId="0" applyNumberFormat="1" applyFont="1" applyAlignment="1" applyProtection="1">
      <alignment/>
      <protection locked="0"/>
    </xf>
    <xf numFmtId="4" fontId="102" fillId="0" borderId="0" xfId="0" applyNumberFormat="1" applyFont="1" applyAlignment="1">
      <alignment horizontal="right" vertical="center"/>
    </xf>
    <xf numFmtId="4" fontId="2" fillId="34" borderId="10" xfId="0" applyNumberFormat="1" applyFont="1" applyFill="1" applyBorder="1" applyAlignment="1" applyProtection="1">
      <alignment horizontal="right" vertical="center"/>
      <protection locked="0"/>
    </xf>
    <xf numFmtId="4" fontId="102" fillId="33" borderId="10" xfId="0" applyNumberFormat="1" applyFont="1" applyFill="1" applyBorder="1" applyAlignment="1">
      <alignment horizontal="right" vertical="center"/>
    </xf>
    <xf numFmtId="4" fontId="102" fillId="0" borderId="10" xfId="0" applyNumberFormat="1" applyFont="1" applyBorder="1" applyAlignment="1">
      <alignment horizontal="right" vertical="center"/>
    </xf>
    <xf numFmtId="0" fontId="18" fillId="0" borderId="0" xfId="0" applyNumberFormat="1" applyFont="1" applyFill="1" applyBorder="1" applyAlignment="1" applyProtection="1">
      <alignment/>
      <protection locked="0"/>
    </xf>
    <xf numFmtId="0" fontId="35" fillId="0" borderId="0" xfId="0" applyNumberFormat="1" applyFont="1" applyFill="1" applyBorder="1" applyAlignment="1" applyProtection="1">
      <alignment horizontal="left" vertical="top"/>
      <protection locked="0"/>
    </xf>
    <xf numFmtId="4" fontId="34" fillId="0" borderId="10" xfId="0" applyNumberFormat="1" applyFont="1" applyBorder="1" applyAlignment="1">
      <alignment horizontal="right" vertical="center"/>
    </xf>
    <xf numFmtId="4" fontId="34" fillId="33" borderId="10" xfId="0" applyNumberFormat="1" applyFont="1" applyFill="1" applyBorder="1" applyAlignment="1">
      <alignment horizontal="right" vertical="center"/>
    </xf>
    <xf numFmtId="0" fontId="97" fillId="0" borderId="0" xfId="0" applyFont="1" applyAlignment="1">
      <alignment horizontal="center" vertical="center"/>
    </xf>
    <xf numFmtId="0" fontId="23" fillId="0" borderId="0" xfId="0" applyFont="1" applyAlignment="1">
      <alignment/>
    </xf>
    <xf numFmtId="0" fontId="0" fillId="0" borderId="0"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vertical="top"/>
      <protection locked="0"/>
    </xf>
    <xf numFmtId="0" fontId="103" fillId="0" borderId="0" xfId="0" applyFont="1" applyAlignment="1">
      <alignment horizontal="right"/>
    </xf>
    <xf numFmtId="0" fontId="18" fillId="0" borderId="0" xfId="0" applyNumberFormat="1" applyFont="1" applyFill="1" applyBorder="1" applyAlignment="1" applyProtection="1">
      <alignment horizontal="right" vertical="top"/>
      <protection locked="0"/>
    </xf>
    <xf numFmtId="0" fontId="97" fillId="0" borderId="0" xfId="0" applyFont="1" applyAlignment="1">
      <alignment vertical="center"/>
    </xf>
    <xf numFmtId="0" fontId="0" fillId="0" borderId="0" xfId="0" applyNumberFormat="1" applyFont="1" applyAlignment="1" applyProtection="1">
      <alignment/>
      <protection locked="0"/>
    </xf>
    <xf numFmtId="0" fontId="0" fillId="34" borderId="0" xfId="0" applyNumberFormat="1" applyFont="1" applyFill="1" applyBorder="1" applyAlignment="1" applyProtection="1">
      <alignment horizontal="center"/>
      <protection locked="0"/>
    </xf>
    <xf numFmtId="2" fontId="97" fillId="34" borderId="0" xfId="0" applyNumberFormat="1" applyFont="1" applyFill="1" applyBorder="1" applyAlignment="1">
      <alignment horizontal="right"/>
    </xf>
    <xf numFmtId="0" fontId="97" fillId="0" borderId="0" xfId="0" applyFont="1" applyBorder="1" applyAlignment="1">
      <alignment/>
    </xf>
    <xf numFmtId="0" fontId="94" fillId="33" borderId="0" xfId="0" applyFont="1" applyFill="1" applyAlignment="1">
      <alignment horizontal="right"/>
    </xf>
    <xf numFmtId="0" fontId="8" fillId="0" borderId="0" xfId="0" applyFont="1" applyAlignment="1">
      <alignment vertical="center" wrapText="1"/>
    </xf>
    <xf numFmtId="0" fontId="8" fillId="0" borderId="10" xfId="0" applyFont="1" applyBorder="1" applyAlignment="1">
      <alignment horizontal="left" vertical="center" wrapText="1"/>
    </xf>
    <xf numFmtId="0" fontId="13" fillId="0" borderId="10" xfId="0" applyFont="1" applyBorder="1" applyAlignment="1">
      <alignment horizontal="justify" vertical="center" wrapText="1"/>
    </xf>
    <xf numFmtId="0" fontId="8" fillId="0" borderId="10" xfId="0" applyFont="1" applyBorder="1" applyAlignment="1">
      <alignment vertical="center" wrapText="1"/>
    </xf>
    <xf numFmtId="0" fontId="13" fillId="0" borderId="10" xfId="0" applyFont="1" applyBorder="1" applyAlignment="1">
      <alignment vertical="center" wrapText="1"/>
    </xf>
    <xf numFmtId="0" fontId="8" fillId="0" borderId="10" xfId="0" applyFont="1" applyBorder="1" applyAlignment="1">
      <alignment horizontal="justify" vertical="center" wrapText="1"/>
    </xf>
    <xf numFmtId="0" fontId="104" fillId="0" borderId="10" xfId="0" applyFont="1" applyBorder="1" applyAlignment="1">
      <alignment horizontal="justify" vertical="center" wrapText="1"/>
    </xf>
    <xf numFmtId="0" fontId="8" fillId="0" borderId="0" xfId="0" applyFont="1" applyAlignment="1">
      <alignment horizontal="left" vertical="center" wrapText="1"/>
    </xf>
    <xf numFmtId="0" fontId="5" fillId="33" borderId="10" xfId="0" applyFont="1" applyFill="1" applyBorder="1" applyAlignment="1">
      <alignment horizontal="center" vertical="center" wrapText="1"/>
    </xf>
    <xf numFmtId="0" fontId="104" fillId="0" borderId="52" xfId="0" applyFont="1" applyBorder="1" applyAlignment="1">
      <alignment horizontal="justify" vertical="center" wrapText="1"/>
    </xf>
    <xf numFmtId="0" fontId="104" fillId="0" borderId="52" xfId="0" applyFont="1" applyBorder="1" applyAlignment="1">
      <alignment horizontal="center" vertical="center" wrapText="1"/>
    </xf>
    <xf numFmtId="0" fontId="104" fillId="0" borderId="51" xfId="0" applyFont="1" applyBorder="1" applyAlignment="1">
      <alignment horizontal="justify" vertical="center" wrapText="1"/>
    </xf>
    <xf numFmtId="0" fontId="104" fillId="0" borderId="57" xfId="0" applyFont="1" applyBorder="1" applyAlignment="1">
      <alignment horizontal="justify" vertical="center" wrapText="1"/>
    </xf>
    <xf numFmtId="0" fontId="104" fillId="0" borderId="57" xfId="0" applyFont="1" applyBorder="1" applyAlignment="1">
      <alignment horizontal="center" vertical="center" wrapText="1"/>
    </xf>
    <xf numFmtId="0" fontId="104" fillId="0" borderId="0" xfId="0" applyFont="1" applyBorder="1" applyAlignment="1">
      <alignment horizontal="justify" vertical="center" wrapText="1"/>
    </xf>
    <xf numFmtId="0" fontId="0" fillId="0" borderId="57" xfId="0" applyBorder="1" applyAlignment="1">
      <alignment vertical="top" wrapText="1"/>
    </xf>
    <xf numFmtId="0" fontId="0" fillId="0" borderId="91" xfId="0" applyBorder="1" applyAlignment="1">
      <alignment vertical="top" wrapText="1"/>
    </xf>
    <xf numFmtId="0" fontId="105" fillId="0" borderId="91" xfId="0" applyFont="1" applyBorder="1" applyAlignment="1">
      <alignment horizontal="justify" vertical="center" wrapText="1"/>
    </xf>
    <xf numFmtId="0" fontId="0" fillId="0" borderId="92" xfId="0" applyBorder="1" applyAlignment="1">
      <alignment vertical="top" wrapText="1"/>
    </xf>
    <xf numFmtId="0" fontId="106" fillId="0" borderId="91" xfId="0" applyFont="1" applyBorder="1" applyAlignment="1">
      <alignment horizontal="justify" vertical="center" wrapText="1"/>
    </xf>
    <xf numFmtId="0" fontId="107" fillId="0" borderId="91" xfId="0" applyFont="1" applyBorder="1" applyAlignment="1">
      <alignment horizontal="justify" vertical="center" wrapText="1"/>
    </xf>
    <xf numFmtId="0" fontId="106" fillId="0" borderId="92" xfId="0" applyFont="1" applyBorder="1" applyAlignment="1">
      <alignment horizontal="justify" vertical="center" wrapText="1"/>
    </xf>
    <xf numFmtId="0" fontId="107" fillId="0" borderId="93" xfId="0" applyFont="1" applyBorder="1" applyAlignment="1">
      <alignment horizontal="center" vertical="center" wrapText="1"/>
    </xf>
    <xf numFmtId="0" fontId="107" fillId="0" borderId="52" xfId="0" applyFont="1" applyBorder="1" applyAlignment="1">
      <alignment horizontal="center" vertical="center" wrapText="1"/>
    </xf>
    <xf numFmtId="0" fontId="107" fillId="0" borderId="94" xfId="0" applyFont="1" applyBorder="1" applyAlignment="1">
      <alignment horizontal="center" vertical="center" wrapText="1"/>
    </xf>
    <xf numFmtId="0" fontId="108" fillId="0" borderId="91" xfId="0" applyFont="1" applyBorder="1" applyAlignment="1">
      <alignment horizontal="center" vertical="center" wrapText="1"/>
    </xf>
    <xf numFmtId="0" fontId="107" fillId="0" borderId="94" xfId="0" applyFont="1" applyBorder="1" applyAlignment="1">
      <alignment horizontal="right" vertical="center" wrapText="1"/>
    </xf>
    <xf numFmtId="0" fontId="107" fillId="0" borderId="91" xfId="0" applyFont="1" applyBorder="1" applyAlignment="1">
      <alignment horizontal="right" vertical="center" wrapText="1"/>
    </xf>
    <xf numFmtId="0" fontId="109" fillId="0" borderId="91" xfId="0" applyFont="1" applyBorder="1" applyAlignment="1">
      <alignment horizontal="right" vertical="center" wrapText="1"/>
    </xf>
    <xf numFmtId="0" fontId="107" fillId="0" borderId="95" xfId="0" applyFont="1" applyBorder="1" applyAlignment="1">
      <alignment vertical="center" wrapText="1"/>
    </xf>
    <xf numFmtId="0" fontId="107" fillId="0" borderId="96" xfId="0" applyFont="1" applyBorder="1" applyAlignment="1">
      <alignment horizontal="right" vertical="center" wrapText="1"/>
    </xf>
    <xf numFmtId="0" fontId="107" fillId="0" borderId="0" xfId="0" applyFont="1" applyAlignment="1">
      <alignment horizontal="justify" vertical="center"/>
    </xf>
    <xf numFmtId="0" fontId="95" fillId="33" borderId="0" xfId="0" applyFont="1" applyFill="1" applyAlignment="1">
      <alignment/>
    </xf>
    <xf numFmtId="49" fontId="5" fillId="33" borderId="10" xfId="0" applyNumberFormat="1" applyFont="1" applyFill="1" applyBorder="1" applyAlignment="1">
      <alignment horizontal="center" vertical="center" wrapText="1"/>
    </xf>
    <xf numFmtId="0" fontId="94"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2" fontId="6" fillId="33" borderId="97" xfId="0" applyNumberFormat="1" applyFont="1" applyFill="1" applyBorder="1" applyAlignment="1">
      <alignment horizontal="right" vertical="center" wrapText="1"/>
    </xf>
    <xf numFmtId="0" fontId="94" fillId="33" borderId="97" xfId="0" applyFont="1" applyFill="1" applyBorder="1" applyAlignment="1">
      <alignment vertical="center" wrapText="1"/>
    </xf>
    <xf numFmtId="0" fontId="94" fillId="33" borderId="0" xfId="0" applyFont="1" applyFill="1" applyAlignment="1">
      <alignment horizontal="right" vertical="center" wrapText="1"/>
    </xf>
    <xf numFmtId="0" fontId="110" fillId="33" borderId="0" xfId="0" applyFont="1" applyFill="1" applyAlignment="1">
      <alignment vertical="center" wrapText="1"/>
    </xf>
    <xf numFmtId="0" fontId="111" fillId="33" borderId="0" xfId="0" applyFont="1" applyFill="1" applyAlignment="1">
      <alignment vertical="center"/>
    </xf>
    <xf numFmtId="0" fontId="110" fillId="33" borderId="0" xfId="0" applyFont="1" applyFill="1" applyAlignment="1">
      <alignment horizontal="left" vertical="center" indent="15"/>
    </xf>
    <xf numFmtId="0" fontId="94" fillId="33" borderId="0" xfId="0" applyFont="1" applyFill="1" applyAlignment="1">
      <alignment vertical="center"/>
    </xf>
    <xf numFmtId="0" fontId="104" fillId="33" borderId="91" xfId="0" applyFont="1" applyFill="1" applyBorder="1" applyAlignment="1">
      <alignment horizontal="justify" vertical="center" wrapText="1"/>
    </xf>
    <xf numFmtId="2" fontId="104" fillId="33" borderId="91" xfId="0" applyNumberFormat="1" applyFont="1" applyFill="1" applyBorder="1" applyAlignment="1">
      <alignment horizontal="justify" vertical="center" wrapText="1"/>
    </xf>
    <xf numFmtId="0" fontId="8" fillId="0" borderId="0" xfId="0" applyFont="1" applyAlignment="1">
      <alignment horizontal="right"/>
    </xf>
    <xf numFmtId="0" fontId="0" fillId="0" borderId="0" xfId="0" applyAlignment="1">
      <alignment vertical="center"/>
    </xf>
    <xf numFmtId="180" fontId="5" fillId="33" borderId="0" xfId="0" applyNumberFormat="1" applyFont="1" applyFill="1" applyAlignment="1">
      <alignment/>
    </xf>
    <xf numFmtId="180" fontId="5" fillId="0" borderId="0" xfId="0" applyNumberFormat="1" applyFont="1" applyFill="1" applyBorder="1" applyAlignment="1">
      <alignment horizontal="right" vertical="center" wrapText="1"/>
    </xf>
    <xf numFmtId="180" fontId="5" fillId="0" borderId="0" xfId="82" applyNumberFormat="1" applyFont="1" applyFill="1" applyBorder="1" applyAlignment="1">
      <alignment vertical="center"/>
      <protection/>
    </xf>
    <xf numFmtId="0" fontId="8" fillId="0" borderId="0" xfId="0" applyFont="1" applyFill="1" applyAlignment="1">
      <alignment wrapText="1"/>
    </xf>
    <xf numFmtId="0" fontId="8" fillId="0" borderId="0" xfId="0" applyFont="1" applyFill="1" applyAlignment="1">
      <alignment horizontal="center" wrapText="1"/>
    </xf>
    <xf numFmtId="0" fontId="8" fillId="33" borderId="10" xfId="0" applyFont="1" applyFill="1" applyBorder="1" applyAlignment="1">
      <alignment vertical="center" wrapText="1"/>
    </xf>
    <xf numFmtId="2" fontId="8" fillId="33" borderId="10" xfId="0" applyNumberFormat="1" applyFont="1" applyFill="1" applyBorder="1" applyAlignment="1">
      <alignment horizontal="center" vertical="center" wrapText="1"/>
    </xf>
    <xf numFmtId="0" fontId="8" fillId="33" borderId="10" xfId="0" applyFont="1" applyFill="1" applyBorder="1" applyAlignment="1">
      <alignment vertical="center" wrapText="1"/>
    </xf>
    <xf numFmtId="2"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top" wrapText="1"/>
    </xf>
    <xf numFmtId="0" fontId="8" fillId="33" borderId="10" xfId="0" applyFont="1" applyFill="1" applyBorder="1" applyAlignment="1">
      <alignment horizontal="center" wrapText="1"/>
    </xf>
    <xf numFmtId="0" fontId="8" fillId="33" borderId="0" xfId="0" applyFont="1" applyFill="1" applyAlignment="1">
      <alignment wrapText="1"/>
    </xf>
    <xf numFmtId="0" fontId="8" fillId="33" borderId="10" xfId="0" applyFont="1" applyFill="1" applyBorder="1" applyAlignment="1">
      <alignment vertical="top" wrapText="1"/>
    </xf>
    <xf numFmtId="0" fontId="8" fillId="33" borderId="10" xfId="0" applyFont="1" applyFill="1" applyBorder="1" applyAlignment="1">
      <alignment horizontal="center" vertical="top" wrapText="1"/>
    </xf>
    <xf numFmtId="0" fontId="8" fillId="33" borderId="10" xfId="0" applyFont="1" applyFill="1" applyBorder="1" applyAlignment="1">
      <alignment horizontal="left" vertical="center" wrapText="1"/>
    </xf>
    <xf numFmtId="0" fontId="8" fillId="33" borderId="10" xfId="0" applyFont="1" applyFill="1" applyBorder="1" applyAlignment="1">
      <alignment wrapText="1"/>
    </xf>
    <xf numFmtId="0" fontId="96"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5" fillId="33" borderId="0" xfId="0" applyFont="1" applyFill="1" applyAlignment="1">
      <alignment vertical="center"/>
    </xf>
    <xf numFmtId="0" fontId="5" fillId="33" borderId="0" xfId="0" applyFont="1" applyFill="1" applyAlignment="1">
      <alignment vertical="center" wrapText="1"/>
    </xf>
    <xf numFmtId="0" fontId="5" fillId="33" borderId="0" xfId="0" applyFont="1" applyFill="1" applyAlignment="1">
      <alignment/>
    </xf>
    <xf numFmtId="0" fontId="13" fillId="33" borderId="10" xfId="0" applyFont="1" applyFill="1" applyBorder="1" applyAlignment="1">
      <alignment horizontal="center" vertical="center" wrapText="1"/>
    </xf>
    <xf numFmtId="0" fontId="8" fillId="33" borderId="0" xfId="0" applyFont="1" applyFill="1" applyAlignment="1">
      <alignment wrapText="1"/>
    </xf>
    <xf numFmtId="2" fontId="8" fillId="33" borderId="10" xfId="0" applyNumberFormat="1" applyFont="1" applyFill="1" applyBorder="1" applyAlignment="1" applyProtection="1">
      <alignment horizontal="center" vertical="center" wrapText="1"/>
      <protection/>
    </xf>
    <xf numFmtId="0" fontId="13" fillId="33" borderId="0" xfId="0" applyFont="1" applyFill="1" applyBorder="1" applyAlignment="1">
      <alignment horizontal="center" vertical="center" wrapText="1"/>
    </xf>
    <xf numFmtId="0" fontId="8" fillId="33" borderId="97" xfId="0" applyFont="1" applyFill="1" applyBorder="1" applyAlignment="1">
      <alignment horizontal="center" vertical="center" wrapText="1"/>
    </xf>
    <xf numFmtId="2" fontId="8" fillId="33" borderId="97" xfId="0" applyNumberFormat="1" applyFont="1" applyFill="1" applyBorder="1" applyAlignment="1">
      <alignment horizontal="center" vertical="center" wrapText="1"/>
    </xf>
    <xf numFmtId="0" fontId="8" fillId="33" borderId="38" xfId="0" applyFont="1" applyFill="1" applyBorder="1" applyAlignment="1">
      <alignment horizontal="left" vertical="center" wrapText="1"/>
    </xf>
    <xf numFmtId="1" fontId="8" fillId="33" borderId="10" xfId="0" applyNumberFormat="1" applyFont="1" applyFill="1" applyBorder="1" applyAlignment="1">
      <alignment horizontal="center" vertical="center" wrapText="1"/>
    </xf>
    <xf numFmtId="0" fontId="8" fillId="33" borderId="31" xfId="0" applyFont="1" applyFill="1" applyBorder="1" applyAlignment="1">
      <alignment horizontal="left" vertical="center" wrapText="1"/>
    </xf>
    <xf numFmtId="180" fontId="8" fillId="33" borderId="10" xfId="0" applyNumberFormat="1" applyFont="1" applyFill="1" applyBorder="1" applyAlignment="1">
      <alignment horizontal="center" vertical="center" wrapText="1"/>
    </xf>
    <xf numFmtId="0" fontId="14" fillId="33" borderId="10" xfId="0" applyFont="1" applyFill="1" applyBorder="1" applyAlignment="1">
      <alignment horizontal="left" vertical="center" wrapText="1"/>
    </xf>
    <xf numFmtId="1" fontId="8" fillId="33" borderId="10" xfId="0" applyNumberFormat="1" applyFont="1" applyFill="1" applyBorder="1" applyAlignment="1">
      <alignment horizontal="center" vertical="center" wrapText="1"/>
    </xf>
    <xf numFmtId="180" fontId="8"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top" wrapText="1"/>
    </xf>
    <xf numFmtId="49" fontId="6" fillId="33" borderId="31" xfId="0" applyNumberFormat="1" applyFont="1" applyFill="1" applyBorder="1" applyAlignment="1">
      <alignment horizontal="center" vertical="center" wrapText="1"/>
    </xf>
    <xf numFmtId="0" fontId="6" fillId="33" borderId="31" xfId="0" applyFont="1" applyFill="1" applyBorder="1" applyAlignment="1">
      <alignment horizontal="center" vertical="center" wrapText="1"/>
    </xf>
    <xf numFmtId="0" fontId="94" fillId="33" borderId="31" xfId="0" applyFont="1" applyFill="1" applyBorder="1" applyAlignment="1">
      <alignment vertical="center" wrapText="1"/>
    </xf>
    <xf numFmtId="49" fontId="6" fillId="33" borderId="10" xfId="0" applyNumberFormat="1" applyFont="1" applyFill="1" applyBorder="1" applyAlignment="1">
      <alignment horizontal="center" vertical="center" wrapText="1"/>
    </xf>
    <xf numFmtId="0" fontId="96" fillId="33" borderId="10" xfId="0" applyFont="1" applyFill="1" applyBorder="1" applyAlignment="1">
      <alignment horizontal="right" vertical="center" wrapText="1"/>
    </xf>
    <xf numFmtId="0" fontId="94" fillId="33" borderId="0" xfId="0" applyFont="1" applyFill="1" applyAlignment="1">
      <alignment vertical="center" wrapText="1"/>
    </xf>
    <xf numFmtId="0" fontId="94" fillId="33" borderId="10" xfId="0" applyFont="1" applyFill="1" applyBorder="1" applyAlignment="1">
      <alignment horizontal="center" vertical="center" textRotation="90" wrapText="1"/>
    </xf>
    <xf numFmtId="0" fontId="94" fillId="33" borderId="10" xfId="0" applyFont="1" applyFill="1" applyBorder="1" applyAlignment="1">
      <alignment horizontal="center" vertical="center" wrapText="1"/>
    </xf>
    <xf numFmtId="0" fontId="6" fillId="33" borderId="10" xfId="73" applyFont="1" applyFill="1" applyBorder="1" applyAlignment="1">
      <alignment horizontal="left" wrapText="1"/>
      <protection/>
    </xf>
    <xf numFmtId="0" fontId="6" fillId="33" borderId="10" xfId="0" applyFont="1" applyFill="1" applyBorder="1" applyAlignment="1">
      <alignment wrapText="1"/>
    </xf>
    <xf numFmtId="0" fontId="5" fillId="33" borderId="0" xfId="0" applyFont="1" applyFill="1" applyBorder="1" applyAlignment="1">
      <alignment horizontal="right" vertical="center" wrapText="1"/>
    </xf>
    <xf numFmtId="0" fontId="5" fillId="33" borderId="0" xfId="0" applyFont="1" applyFill="1" applyBorder="1" applyAlignment="1">
      <alignment horizontal="right" vertical="top" wrapText="1"/>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180" fontId="5" fillId="33" borderId="54" xfId="0" applyNumberFormat="1" applyFont="1" applyFill="1" applyBorder="1" applyAlignment="1">
      <alignment horizontal="center" vertical="center" wrapText="1"/>
    </xf>
    <xf numFmtId="180" fontId="5" fillId="33" borderId="59" xfId="0" applyNumberFormat="1" applyFont="1" applyFill="1" applyBorder="1" applyAlignment="1">
      <alignment horizontal="center" vertical="center" wrapText="1"/>
    </xf>
    <xf numFmtId="180" fontId="5" fillId="33" borderId="30" xfId="0" applyNumberFormat="1"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93" xfId="0" applyFont="1" applyFill="1" applyBorder="1" applyAlignment="1">
      <alignment horizontal="center" vertical="center" textRotation="90" wrapText="1"/>
    </xf>
    <xf numFmtId="0" fontId="5" fillId="33" borderId="98" xfId="0" applyFont="1" applyFill="1" applyBorder="1" applyAlignment="1">
      <alignment horizontal="center" vertical="center" textRotation="90" wrapText="1"/>
    </xf>
    <xf numFmtId="0" fontId="5" fillId="33" borderId="23" xfId="0" applyFont="1" applyFill="1" applyBorder="1" applyAlignment="1">
      <alignment horizontal="left" vertical="center" wrapText="1"/>
    </xf>
    <xf numFmtId="0" fontId="5" fillId="33" borderId="34" xfId="0" applyFont="1" applyFill="1" applyBorder="1" applyAlignment="1">
      <alignment horizontal="left" vertical="center" wrapText="1"/>
    </xf>
    <xf numFmtId="0" fontId="6" fillId="33" borderId="10" xfId="0" applyFont="1" applyFill="1" applyBorder="1" applyAlignment="1">
      <alignment horizontal="left" vertical="top" wrapText="1"/>
    </xf>
    <xf numFmtId="49" fontId="6" fillId="33"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33" borderId="0" xfId="0" applyFont="1" applyFill="1" applyBorder="1" applyAlignment="1">
      <alignment horizontal="right" vertical="top" wrapText="1"/>
    </xf>
    <xf numFmtId="0" fontId="12" fillId="33" borderId="0" xfId="0" applyFont="1" applyFill="1" applyAlignment="1">
      <alignment horizontal="right" vertical="top" wrapText="1"/>
    </xf>
    <xf numFmtId="0" fontId="0" fillId="33" borderId="0" xfId="0" applyFill="1" applyAlignment="1">
      <alignment horizontal="right" vertical="top" wrapText="1"/>
    </xf>
    <xf numFmtId="0" fontId="15" fillId="0" borderId="0" xfId="0" applyFont="1" applyBorder="1" applyAlignment="1">
      <alignment horizontal="center" wrapText="1"/>
    </xf>
    <xf numFmtId="0" fontId="0" fillId="0" borderId="0" xfId="0" applyBorder="1" applyAlignment="1">
      <alignment horizontal="center" wrapText="1"/>
    </xf>
    <xf numFmtId="0" fontId="11" fillId="0" borderId="0" xfId="0" applyFont="1" applyBorder="1" applyAlignment="1">
      <alignment horizontal="left" wrapText="1"/>
    </xf>
    <xf numFmtId="0" fontId="94" fillId="0" borderId="39" xfId="0" applyFont="1" applyBorder="1" applyAlignment="1">
      <alignment horizontal="right"/>
    </xf>
    <xf numFmtId="0" fontId="94" fillId="0" borderId="34" xfId="0" applyFont="1" applyBorder="1" applyAlignment="1">
      <alignment horizontal="right"/>
    </xf>
    <xf numFmtId="0" fontId="94" fillId="0" borderId="38" xfId="0" applyFont="1" applyBorder="1" applyAlignment="1">
      <alignment horizontal="right"/>
    </xf>
    <xf numFmtId="0" fontId="18" fillId="0" borderId="99" xfId="0" applyFont="1" applyBorder="1" applyAlignment="1">
      <alignment horizontal="center" vertical="center" wrapText="1"/>
    </xf>
    <xf numFmtId="0" fontId="18" fillId="0" borderId="100" xfId="0" applyFont="1" applyBorder="1" applyAlignment="1">
      <alignment horizontal="center" vertical="center" wrapText="1"/>
    </xf>
    <xf numFmtId="0" fontId="18" fillId="0" borderId="101" xfId="0" applyFont="1" applyBorder="1" applyAlignment="1">
      <alignment horizontal="center" vertical="center" wrapText="1"/>
    </xf>
    <xf numFmtId="0" fontId="18" fillId="0" borderId="93" xfId="0" applyFont="1" applyBorder="1" applyAlignment="1">
      <alignment horizontal="center" wrapText="1"/>
    </xf>
    <xf numFmtId="0" fontId="18" fillId="0" borderId="102" xfId="0" applyFont="1" applyBorder="1" applyAlignment="1">
      <alignment horizontal="center" wrapText="1"/>
    </xf>
    <xf numFmtId="0" fontId="0" fillId="0" borderId="0" xfId="0" applyAlignment="1">
      <alignment vertical="center" wrapText="1"/>
    </xf>
    <xf numFmtId="0" fontId="17" fillId="0" borderId="0" xfId="0" applyFont="1" applyAlignment="1">
      <alignment horizontal="center" wrapText="1"/>
    </xf>
    <xf numFmtId="0" fontId="11" fillId="0" borderId="0" xfId="0" applyFont="1" applyAlignment="1">
      <alignment horizontal="center" wrapText="1"/>
    </xf>
    <xf numFmtId="0" fontId="92" fillId="0" borderId="18" xfId="0" applyFont="1" applyBorder="1" applyAlignment="1">
      <alignment horizontal="center"/>
    </xf>
    <xf numFmtId="0" fontId="92" fillId="0" borderId="103" xfId="0" applyFont="1" applyBorder="1" applyAlignment="1">
      <alignment horizontal="center"/>
    </xf>
    <xf numFmtId="0" fontId="92" fillId="0" borderId="96" xfId="0" applyFont="1" applyBorder="1" applyAlignment="1">
      <alignment horizontal="center"/>
    </xf>
    <xf numFmtId="0" fontId="18" fillId="0" borderId="39" xfId="0" applyFont="1" applyBorder="1" applyAlignment="1">
      <alignment horizontal="center" wrapText="1"/>
    </xf>
    <xf numFmtId="0" fontId="18" fillId="0" borderId="39" xfId="0" applyFont="1" applyBorder="1" applyAlignment="1">
      <alignment horizontal="center"/>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95" fillId="0" borderId="0" xfId="0" applyFont="1" applyAlignment="1">
      <alignment horizontal="center" vertical="center" wrapText="1"/>
    </xf>
    <xf numFmtId="0" fontId="19" fillId="33" borderId="0" xfId="68" applyFont="1" applyFill="1" applyAlignment="1">
      <alignment horizontal="left" wrapText="1"/>
      <protection/>
    </xf>
    <xf numFmtId="0" fontId="0" fillId="0" borderId="0" xfId="0" applyAlignment="1">
      <alignment horizontal="left" wrapText="1"/>
    </xf>
    <xf numFmtId="49" fontId="21" fillId="33" borderId="0" xfId="0" applyNumberFormat="1" applyFont="1" applyFill="1" applyBorder="1" applyAlignment="1">
      <alignment vertical="center" wrapText="1"/>
    </xf>
    <xf numFmtId="0" fontId="0" fillId="33" borderId="0" xfId="0" applyFill="1" applyAlignment="1">
      <alignment vertical="center" wrapText="1"/>
    </xf>
    <xf numFmtId="0" fontId="19" fillId="33" borderId="0" xfId="0" applyFont="1" applyFill="1" applyAlignment="1">
      <alignment horizontal="center"/>
    </xf>
    <xf numFmtId="0" fontId="13" fillId="33" borderId="9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0" borderId="104" xfId="0" applyFont="1" applyBorder="1" applyAlignment="1">
      <alignment horizontal="center" vertical="top"/>
    </xf>
    <xf numFmtId="0" fontId="22" fillId="33" borderId="39"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33" borderId="38" xfId="0" applyFont="1" applyFill="1" applyBorder="1" applyAlignment="1">
      <alignment horizontal="center" vertical="center" wrapText="1"/>
    </xf>
    <xf numFmtId="0" fontId="27" fillId="33" borderId="105" xfId="0" applyFont="1" applyFill="1" applyBorder="1" applyAlignment="1">
      <alignment horizontal="center" vertical="top" wrapText="1"/>
    </xf>
    <xf numFmtId="0" fontId="27" fillId="33" borderId="105" xfId="0" applyNumberFormat="1" applyFont="1" applyFill="1" applyBorder="1" applyAlignment="1" applyProtection="1">
      <alignment horizontal="center" vertical="top"/>
      <protection locked="0"/>
    </xf>
    <xf numFmtId="0" fontId="99" fillId="33" borderId="105" xfId="0" applyFont="1" applyFill="1" applyBorder="1" applyAlignment="1">
      <alignment horizontal="center" vertical="top" wrapText="1"/>
    </xf>
    <xf numFmtId="0" fontId="99" fillId="33" borderId="105" xfId="0" applyNumberFormat="1" applyFont="1" applyFill="1" applyBorder="1" applyAlignment="1" applyProtection="1">
      <alignment horizontal="center" vertical="top"/>
      <protection locked="0"/>
    </xf>
    <xf numFmtId="0" fontId="97" fillId="35" borderId="106" xfId="0" applyFont="1" applyFill="1" applyBorder="1" applyAlignment="1">
      <alignment horizontal="left"/>
    </xf>
    <xf numFmtId="0" fontId="97" fillId="35" borderId="107" xfId="0" applyFont="1" applyFill="1" applyBorder="1" applyAlignment="1">
      <alignment horizontal="left"/>
    </xf>
    <xf numFmtId="0" fontId="97" fillId="35" borderId="108" xfId="0" applyFont="1" applyFill="1" applyBorder="1" applyAlignment="1">
      <alignment horizontal="left"/>
    </xf>
    <xf numFmtId="0" fontId="97" fillId="33" borderId="106" xfId="0" applyFont="1" applyFill="1" applyBorder="1" applyAlignment="1">
      <alignment horizontal="left"/>
    </xf>
    <xf numFmtId="0" fontId="97" fillId="33" borderId="107" xfId="0" applyFont="1" applyFill="1" applyBorder="1" applyAlignment="1">
      <alignment horizontal="left"/>
    </xf>
    <xf numFmtId="0" fontId="97" fillId="33" borderId="108" xfId="0" applyFont="1" applyFill="1" applyBorder="1" applyAlignment="1">
      <alignment horizontal="left"/>
    </xf>
    <xf numFmtId="0" fontId="0" fillId="33" borderId="106" xfId="0" applyNumberFormat="1" applyFont="1" applyFill="1" applyBorder="1" applyAlignment="1" applyProtection="1">
      <alignment horizontal="left" vertical="center"/>
      <protection locked="0"/>
    </xf>
    <xf numFmtId="0" fontId="0" fillId="33" borderId="107" xfId="0" applyNumberFormat="1" applyFont="1" applyFill="1" applyBorder="1" applyAlignment="1" applyProtection="1">
      <alignment horizontal="left" vertical="center"/>
      <protection locked="0"/>
    </xf>
    <xf numFmtId="0" fontId="0" fillId="33" borderId="108" xfId="0" applyNumberFormat="1" applyFont="1" applyFill="1" applyBorder="1" applyAlignment="1" applyProtection="1">
      <alignment horizontal="left" vertical="center"/>
      <protection locked="0"/>
    </xf>
    <xf numFmtId="0" fontId="97" fillId="33" borderId="106" xfId="0" applyFont="1" applyFill="1" applyBorder="1" applyAlignment="1">
      <alignment horizontal="center"/>
    </xf>
    <xf numFmtId="0" fontId="97" fillId="33" borderId="107" xfId="0" applyFont="1" applyFill="1" applyBorder="1" applyAlignment="1">
      <alignment horizontal="center"/>
    </xf>
    <xf numFmtId="0" fontId="97" fillId="33" borderId="108" xfId="0" applyFont="1" applyFill="1" applyBorder="1" applyAlignment="1">
      <alignment horizontal="center"/>
    </xf>
    <xf numFmtId="0" fontId="0" fillId="33" borderId="106" xfId="0" applyNumberFormat="1" applyFont="1" applyFill="1" applyBorder="1" applyAlignment="1" applyProtection="1">
      <alignment horizontal="center" vertical="center"/>
      <protection locked="0"/>
    </xf>
    <xf numFmtId="0" fontId="0" fillId="33" borderId="107" xfId="0" applyNumberFormat="1" applyFont="1" applyFill="1" applyBorder="1" applyAlignment="1" applyProtection="1">
      <alignment horizontal="center" vertical="center"/>
      <protection locked="0"/>
    </xf>
    <xf numFmtId="206" fontId="33" fillId="33" borderId="10" xfId="0" applyNumberFormat="1" applyFont="1" applyFill="1" applyBorder="1" applyAlignment="1">
      <alignment horizontal="center" wrapText="1"/>
    </xf>
    <xf numFmtId="0" fontId="101" fillId="33" borderId="57" xfId="0" applyFont="1" applyFill="1" applyBorder="1" applyAlignment="1">
      <alignment horizontal="center" vertical="center"/>
    </xf>
    <xf numFmtId="0" fontId="101" fillId="33" borderId="91" xfId="0" applyFont="1" applyFill="1" applyBorder="1" applyAlignment="1">
      <alignment horizontal="center" vertical="center"/>
    </xf>
    <xf numFmtId="206" fontId="35" fillId="33" borderId="10" xfId="0" applyNumberFormat="1" applyFont="1" applyFill="1" applyBorder="1" applyAlignment="1">
      <alignment horizontal="center" wrapText="1"/>
    </xf>
    <xf numFmtId="206" fontId="35" fillId="33" borderId="10" xfId="0" applyNumberFormat="1" applyFont="1" applyFill="1" applyBorder="1" applyAlignment="1">
      <alignment horizontal="center" vertical="top" wrapText="1"/>
    </xf>
    <xf numFmtId="206" fontId="34" fillId="33" borderId="10" xfId="0" applyNumberFormat="1" applyFont="1" applyFill="1" applyBorder="1" applyAlignment="1">
      <alignment horizontal="center"/>
    </xf>
    <xf numFmtId="206" fontId="30" fillId="33" borderId="59" xfId="0" applyNumberFormat="1" applyFont="1" applyFill="1" applyBorder="1" applyAlignment="1">
      <alignment horizontal="center" vertical="center" wrapText="1"/>
    </xf>
    <xf numFmtId="206" fontId="30" fillId="0" borderId="109" xfId="0" applyNumberFormat="1" applyFont="1" applyBorder="1" applyAlignment="1">
      <alignment horizontal="center" vertical="center" wrapText="1"/>
    </xf>
    <xf numFmtId="206" fontId="30" fillId="33" borderId="109" xfId="0" applyNumberFormat="1" applyFont="1" applyFill="1" applyBorder="1" applyAlignment="1">
      <alignment horizontal="center" vertical="center" wrapText="1"/>
    </xf>
    <xf numFmtId="206" fontId="30" fillId="0" borderId="30" xfId="0" applyNumberFormat="1" applyFont="1" applyBorder="1" applyAlignment="1">
      <alignment horizontal="center" vertical="center" wrapText="1"/>
    </xf>
    <xf numFmtId="206" fontId="30" fillId="0" borderId="12" xfId="0" applyNumberFormat="1" applyFont="1" applyBorder="1" applyAlignment="1">
      <alignment horizontal="center" vertical="center" wrapText="1"/>
    </xf>
    <xf numFmtId="206" fontId="30" fillId="0" borderId="110" xfId="0" applyNumberFormat="1" applyFont="1" applyBorder="1" applyAlignment="1">
      <alignment horizontal="center" vertical="center" wrapText="1"/>
    </xf>
    <xf numFmtId="206" fontId="32" fillId="33" borderId="58" xfId="0" applyNumberFormat="1" applyFont="1" applyFill="1" applyBorder="1" applyAlignment="1">
      <alignment horizontal="center" vertical="center" wrapText="1"/>
    </xf>
    <xf numFmtId="206" fontId="30" fillId="0" borderId="54" xfId="0" applyNumberFormat="1" applyFont="1" applyBorder="1" applyAlignment="1">
      <alignment horizontal="center" vertical="center" wrapText="1"/>
    </xf>
    <xf numFmtId="206" fontId="30" fillId="0" borderId="59" xfId="0" applyNumberFormat="1" applyFont="1" applyBorder="1" applyAlignment="1">
      <alignment horizontal="center" vertical="center" wrapText="1"/>
    </xf>
    <xf numFmtId="0" fontId="30" fillId="0" borderId="0" xfId="0" applyFont="1" applyFill="1" applyBorder="1" applyAlignment="1">
      <alignment horizontal="center" vertical="center"/>
    </xf>
    <xf numFmtId="206" fontId="30" fillId="0" borderId="29" xfId="0" applyNumberFormat="1" applyFont="1" applyBorder="1" applyAlignment="1">
      <alignment horizontal="center" vertical="center" wrapText="1"/>
    </xf>
    <xf numFmtId="206" fontId="30" fillId="0" borderId="38" xfId="0" applyNumberFormat="1" applyFont="1" applyBorder="1" applyAlignment="1">
      <alignment horizontal="center" vertical="center" wrapText="1"/>
    </xf>
    <xf numFmtId="206" fontId="30" fillId="0" borderId="111" xfId="0" applyNumberFormat="1" applyFont="1" applyBorder="1" applyAlignment="1">
      <alignment horizontal="center" vertical="center" wrapText="1"/>
    </xf>
    <xf numFmtId="206" fontId="30" fillId="0" borderId="31" xfId="0" applyNumberFormat="1" applyFont="1" applyBorder="1" applyAlignment="1">
      <alignment horizontal="center" vertical="center" wrapText="1"/>
    </xf>
    <xf numFmtId="206" fontId="30" fillId="0" borderId="10" xfId="0" applyNumberFormat="1" applyFont="1" applyBorder="1" applyAlignment="1">
      <alignment horizontal="center" vertical="center" wrapText="1"/>
    </xf>
    <xf numFmtId="206" fontId="30" fillId="0" borderId="97" xfId="0" applyNumberFormat="1" applyFont="1" applyBorder="1" applyAlignment="1">
      <alignment horizontal="center" vertical="center" wrapText="1"/>
    </xf>
    <xf numFmtId="206" fontId="30" fillId="0" borderId="53" xfId="0" applyNumberFormat="1" applyFont="1" applyBorder="1" applyAlignment="1">
      <alignment horizontal="center" vertical="center" wrapText="1"/>
    </xf>
    <xf numFmtId="206" fontId="30" fillId="0" borderId="58" xfId="0" applyNumberFormat="1" applyFont="1" applyBorder="1" applyAlignment="1">
      <alignment horizontal="center" vertical="center" wrapText="1"/>
    </xf>
    <xf numFmtId="206" fontId="30" fillId="0" borderId="112" xfId="0" applyNumberFormat="1" applyFont="1" applyBorder="1" applyAlignment="1">
      <alignment horizontal="center" vertical="center" wrapText="1"/>
    </xf>
    <xf numFmtId="206" fontId="30" fillId="0" borderId="113" xfId="0" applyNumberFormat="1" applyFont="1" applyBorder="1" applyAlignment="1">
      <alignment horizontal="center" vertical="center" wrapText="1"/>
    </xf>
    <xf numFmtId="206" fontId="30" fillId="0" borderId="60" xfId="0" applyNumberFormat="1" applyFont="1" applyBorder="1" applyAlignment="1">
      <alignment horizontal="center" vertical="center" wrapText="1"/>
    </xf>
    <xf numFmtId="206" fontId="30" fillId="0" borderId="114" xfId="0" applyNumberFormat="1" applyFont="1" applyBorder="1" applyAlignment="1">
      <alignment horizontal="center" vertical="center" wrapText="1"/>
    </xf>
    <xf numFmtId="206" fontId="30" fillId="0" borderId="115" xfId="0" applyNumberFormat="1" applyFont="1" applyBorder="1" applyAlignment="1">
      <alignment horizontal="center" vertical="center" wrapText="1"/>
    </xf>
    <xf numFmtId="206" fontId="30" fillId="0" borderId="116" xfId="0" applyNumberFormat="1" applyFont="1" applyBorder="1" applyAlignment="1">
      <alignment horizontal="center" vertical="center" wrapText="1"/>
    </xf>
    <xf numFmtId="206" fontId="30" fillId="0" borderId="42" xfId="0" applyNumberFormat="1" applyFont="1" applyBorder="1" applyAlignment="1">
      <alignment horizontal="center" vertical="center" wrapText="1"/>
    </xf>
    <xf numFmtId="206" fontId="30" fillId="0" borderId="48" xfId="0" applyNumberFormat="1" applyFont="1" applyBorder="1" applyAlignment="1">
      <alignment horizontal="center" vertical="center" wrapText="1"/>
    </xf>
    <xf numFmtId="206" fontId="30" fillId="0" borderId="47" xfId="0" applyNumberFormat="1" applyFont="1" applyBorder="1" applyAlignment="1">
      <alignment horizontal="center" vertical="center" wrapText="1"/>
    </xf>
    <xf numFmtId="0" fontId="112" fillId="0" borderId="93" xfId="0" applyFont="1" applyBorder="1" applyAlignment="1">
      <alignment horizontal="center" vertical="center" wrapText="1"/>
    </xf>
    <xf numFmtId="0" fontId="112" fillId="0" borderId="98" xfId="0" applyFont="1" applyBorder="1" applyAlignment="1">
      <alignment horizontal="center" vertical="center" wrapText="1"/>
    </xf>
    <xf numFmtId="206" fontId="0" fillId="33" borderId="112" xfId="0" applyNumberFormat="1" applyFont="1" applyFill="1" applyBorder="1" applyAlignment="1">
      <alignment horizontal="center" vertical="center" wrapText="1"/>
    </xf>
    <xf numFmtId="206" fontId="30" fillId="0" borderId="117" xfId="0" applyNumberFormat="1" applyFont="1" applyBorder="1" applyAlignment="1">
      <alignment horizontal="center" vertical="center" wrapText="1"/>
    </xf>
    <xf numFmtId="206" fontId="18" fillId="33" borderId="0" xfId="0" applyNumberFormat="1" applyFont="1" applyFill="1" applyBorder="1" applyAlignment="1" applyProtection="1">
      <alignment horizontal="center" vertical="top"/>
      <protection locked="0"/>
    </xf>
    <xf numFmtId="206" fontId="30" fillId="0" borderId="55" xfId="0" applyNumberFormat="1" applyFont="1" applyBorder="1" applyAlignment="1">
      <alignment horizontal="center" vertical="center" wrapText="1"/>
    </xf>
    <xf numFmtId="206" fontId="30" fillId="0" borderId="51" xfId="0" applyNumberFormat="1" applyFont="1" applyBorder="1" applyAlignment="1">
      <alignment horizontal="center" vertical="center" wrapText="1"/>
    </xf>
    <xf numFmtId="206" fontId="30" fillId="0" borderId="52" xfId="0" applyNumberFormat="1" applyFont="1" applyBorder="1" applyAlignment="1">
      <alignment horizontal="center" vertical="center" wrapText="1"/>
    </xf>
    <xf numFmtId="206" fontId="30" fillId="0" borderId="0" xfId="0" applyNumberFormat="1" applyFont="1" applyBorder="1" applyAlignment="1">
      <alignment horizontal="center" vertical="center" wrapText="1"/>
    </xf>
    <xf numFmtId="206" fontId="30" fillId="0" borderId="57" xfId="0" applyNumberFormat="1" applyFont="1" applyBorder="1" applyAlignment="1">
      <alignment horizontal="center" vertical="center" wrapText="1"/>
    </xf>
    <xf numFmtId="206" fontId="30" fillId="0" borderId="32" xfId="0" applyNumberFormat="1" applyFont="1" applyBorder="1" applyAlignment="1">
      <alignment horizontal="center" vertical="center" wrapText="1"/>
    </xf>
    <xf numFmtId="206" fontId="30" fillId="0" borderId="23" xfId="0" applyNumberFormat="1" applyFont="1" applyBorder="1" applyAlignment="1">
      <alignment horizontal="center" vertical="center" wrapText="1"/>
    </xf>
    <xf numFmtId="206" fontId="30" fillId="0" borderId="26" xfId="0" applyNumberFormat="1" applyFont="1" applyBorder="1" applyAlignment="1">
      <alignment horizontal="center" vertical="center" wrapText="1"/>
    </xf>
    <xf numFmtId="206" fontId="30" fillId="0" borderId="92" xfId="0" applyNumberFormat="1" applyFont="1" applyBorder="1" applyAlignment="1">
      <alignment horizontal="center" vertical="center" wrapText="1"/>
    </xf>
    <xf numFmtId="206" fontId="30" fillId="0" borderId="91" xfId="0" applyNumberFormat="1" applyFont="1" applyBorder="1" applyAlignment="1">
      <alignment horizontal="center" vertical="center" wrapText="1"/>
    </xf>
    <xf numFmtId="206" fontId="30" fillId="0" borderId="50" xfId="0" applyNumberFormat="1" applyFont="1" applyBorder="1" applyAlignment="1">
      <alignment horizontal="center" vertical="center" wrapText="1"/>
    </xf>
    <xf numFmtId="206" fontId="30" fillId="0" borderId="118" xfId="0" applyNumberFormat="1" applyFont="1" applyBorder="1" applyAlignment="1">
      <alignment horizontal="center" vertical="center" wrapText="1"/>
    </xf>
    <xf numFmtId="206" fontId="0" fillId="33" borderId="50" xfId="0" applyNumberFormat="1" applyFont="1" applyFill="1" applyBorder="1" applyAlignment="1">
      <alignment horizontal="center" vertical="center" wrapText="1"/>
    </xf>
    <xf numFmtId="206" fontId="0" fillId="33" borderId="51" xfId="0" applyNumberFormat="1" applyFont="1" applyFill="1" applyBorder="1" applyAlignment="1">
      <alignment horizontal="center" vertical="center" wrapText="1"/>
    </xf>
    <xf numFmtId="206" fontId="0" fillId="33" borderId="52" xfId="0" applyNumberFormat="1" applyFont="1" applyFill="1" applyBorder="1" applyAlignment="1">
      <alignment horizontal="center" vertical="center" wrapText="1"/>
    </xf>
    <xf numFmtId="206" fontId="0" fillId="33" borderId="118" xfId="0" applyNumberFormat="1" applyFont="1" applyFill="1" applyBorder="1" applyAlignment="1">
      <alignment horizontal="center" vertical="center" wrapText="1"/>
    </xf>
    <xf numFmtId="206" fontId="0" fillId="33" borderId="92" xfId="0" applyNumberFormat="1" applyFont="1" applyFill="1" applyBorder="1" applyAlignment="1">
      <alignment horizontal="center" vertical="center" wrapText="1"/>
    </xf>
    <xf numFmtId="206" fontId="0" fillId="33" borderId="91" xfId="0" applyNumberFormat="1" applyFont="1" applyFill="1" applyBorder="1" applyAlignment="1">
      <alignment horizontal="center" vertical="center" wrapText="1"/>
    </xf>
    <xf numFmtId="0" fontId="27" fillId="0" borderId="105" xfId="0" applyFont="1" applyBorder="1" applyAlignment="1">
      <alignment horizontal="center"/>
    </xf>
    <xf numFmtId="0" fontId="72" fillId="0" borderId="105" xfId="0" applyFont="1" applyBorder="1" applyAlignment="1">
      <alignment horizontal="center"/>
    </xf>
    <xf numFmtId="206" fontId="30" fillId="33" borderId="106" xfId="0" applyNumberFormat="1" applyFont="1" applyFill="1" applyBorder="1" applyAlignment="1">
      <alignment horizontal="center" vertical="center"/>
    </xf>
    <xf numFmtId="206" fontId="30" fillId="33" borderId="108" xfId="0" applyNumberFormat="1" applyFont="1" applyFill="1" applyBorder="1" applyAlignment="1">
      <alignment horizontal="center" vertical="center"/>
    </xf>
    <xf numFmtId="206" fontId="30" fillId="33" borderId="107" xfId="0" applyNumberFormat="1" applyFont="1" applyFill="1" applyBorder="1" applyAlignment="1">
      <alignment horizontal="center" vertical="center"/>
    </xf>
    <xf numFmtId="206" fontId="27" fillId="33" borderId="105" xfId="0" applyNumberFormat="1" applyFont="1" applyFill="1" applyBorder="1" applyAlignment="1">
      <alignment horizontal="center" vertical="top"/>
    </xf>
    <xf numFmtId="0" fontId="0" fillId="33" borderId="0" xfId="0" applyNumberFormat="1" applyFont="1" applyFill="1" applyAlignment="1" applyProtection="1">
      <alignment wrapText="1"/>
      <protection locked="0"/>
    </xf>
    <xf numFmtId="0" fontId="72" fillId="0" borderId="0" xfId="0" applyFont="1" applyAlignment="1">
      <alignment wrapText="1"/>
    </xf>
    <xf numFmtId="4" fontId="0" fillId="33" borderId="106" xfId="0" applyNumberFormat="1" applyFont="1" applyFill="1" applyBorder="1" applyAlignment="1" applyProtection="1">
      <alignment horizontal="right"/>
      <protection/>
    </xf>
    <xf numFmtId="4" fontId="0" fillId="33" borderId="107" xfId="0" applyNumberFormat="1" applyFont="1" applyFill="1" applyBorder="1" applyAlignment="1" applyProtection="1">
      <alignment horizontal="right"/>
      <protection/>
    </xf>
    <xf numFmtId="4" fontId="0" fillId="33" borderId="108" xfId="0" applyNumberFormat="1" applyFont="1" applyFill="1" applyBorder="1" applyAlignment="1" applyProtection="1">
      <alignment horizontal="right"/>
      <protection/>
    </xf>
    <xf numFmtId="0" fontId="27" fillId="33" borderId="0" xfId="0" applyNumberFormat="1" applyFont="1" applyFill="1" applyBorder="1" applyAlignment="1" applyProtection="1">
      <alignment horizontal="center" vertical="center"/>
      <protection locked="0"/>
    </xf>
    <xf numFmtId="0" fontId="27" fillId="33" borderId="105" xfId="0" applyFont="1" applyFill="1" applyBorder="1" applyAlignment="1">
      <alignment horizontal="center" vertical="top"/>
    </xf>
    <xf numFmtId="0" fontId="95" fillId="0" borderId="0" xfId="0" applyFont="1" applyAlignment="1">
      <alignment horizontal="right" vertical="center" wrapText="1"/>
    </xf>
    <xf numFmtId="0" fontId="0" fillId="0" borderId="0" xfId="0" applyAlignment="1">
      <alignment horizontal="right" vertical="center" wrapText="1"/>
    </xf>
    <xf numFmtId="0" fontId="12" fillId="36" borderId="106" xfId="0" applyFont="1" applyFill="1" applyBorder="1" applyAlignment="1">
      <alignment horizontal="left"/>
    </xf>
    <xf numFmtId="0" fontId="12" fillId="36" borderId="107" xfId="0" applyFont="1" applyFill="1" applyBorder="1" applyAlignment="1">
      <alignment horizontal="left"/>
    </xf>
    <xf numFmtId="0" fontId="12" fillId="36" borderId="108" xfId="0" applyFont="1" applyFill="1" applyBorder="1" applyAlignment="1">
      <alignment horizontal="left"/>
    </xf>
    <xf numFmtId="0" fontId="0" fillId="35" borderId="106" xfId="0" applyNumberFormat="1" applyFont="1" applyFill="1" applyBorder="1" applyAlignment="1" applyProtection="1">
      <alignment horizontal="left" vertical="center"/>
      <protection locked="0"/>
    </xf>
    <xf numFmtId="0" fontId="0" fillId="35" borderId="107" xfId="0" applyNumberFormat="1" applyFont="1" applyFill="1" applyBorder="1" applyAlignment="1" applyProtection="1">
      <alignment horizontal="left" vertical="center"/>
      <protection locked="0"/>
    </xf>
    <xf numFmtId="0" fontId="0" fillId="35" borderId="108" xfId="0" applyNumberFormat="1" applyFont="1" applyFill="1" applyBorder="1" applyAlignment="1" applyProtection="1">
      <alignment horizontal="left" vertical="center"/>
      <protection locked="0"/>
    </xf>
    <xf numFmtId="0" fontId="0" fillId="0" borderId="0" xfId="0" applyAlignment="1">
      <alignment/>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13" fillId="0" borderId="10" xfId="0" applyFont="1" applyBorder="1" applyAlignment="1">
      <alignment horizontal="center" vertical="center" wrapText="1"/>
    </xf>
    <xf numFmtId="0" fontId="94" fillId="33" borderId="0" xfId="0" applyFont="1" applyFill="1" applyAlignment="1">
      <alignment vertical="center" wrapText="1"/>
    </xf>
    <xf numFmtId="0" fontId="94" fillId="33" borderId="0" xfId="0" applyFont="1" applyFill="1" applyAlignment="1">
      <alignment wrapText="1"/>
    </xf>
    <xf numFmtId="0" fontId="94" fillId="33" borderId="10" xfId="0" applyFont="1" applyFill="1" applyBorder="1" applyAlignment="1">
      <alignment horizontal="center" vertical="center" textRotation="90" wrapText="1"/>
    </xf>
    <xf numFmtId="0" fontId="94" fillId="33" borderId="10" xfId="0" applyFont="1" applyFill="1" applyBorder="1" applyAlignment="1">
      <alignment horizontal="center" vertical="center" wrapText="1"/>
    </xf>
    <xf numFmtId="0" fontId="95" fillId="33" borderId="0" xfId="0" applyFont="1" applyFill="1" applyAlignment="1">
      <alignment horizontal="right" vertical="top" wrapText="1"/>
    </xf>
    <xf numFmtId="0" fontId="113" fillId="33" borderId="0" xfId="0" applyFont="1" applyFill="1" applyAlignment="1">
      <alignment horizontal="center" vertical="center" wrapText="1"/>
    </xf>
    <xf numFmtId="0" fontId="95" fillId="33" borderId="0" xfId="0" applyFont="1" applyFill="1" applyAlignment="1">
      <alignment wrapText="1"/>
    </xf>
    <xf numFmtId="0" fontId="110" fillId="33" borderId="0" xfId="0" applyFont="1" applyFill="1" applyAlignment="1">
      <alignment horizontal="center" vertical="center" wrapText="1"/>
    </xf>
    <xf numFmtId="0" fontId="94" fillId="33" borderId="0" xfId="0" applyFont="1" applyFill="1" applyAlignment="1">
      <alignment horizontal="right" wrapText="1"/>
    </xf>
    <xf numFmtId="0" fontId="0" fillId="33" borderId="0" xfId="0" applyFill="1" applyAlignment="1">
      <alignment wrapText="1"/>
    </xf>
    <xf numFmtId="0" fontId="94" fillId="33" borderId="10" xfId="0" applyFont="1" applyFill="1" applyBorder="1" applyAlignment="1">
      <alignment horizontal="right" vertical="center" wrapText="1"/>
    </xf>
    <xf numFmtId="0" fontId="94" fillId="33" borderId="0" xfId="0" applyFont="1" applyFill="1" applyBorder="1" applyAlignment="1">
      <alignment vertical="center" wrapText="1"/>
    </xf>
    <xf numFmtId="0" fontId="94" fillId="33" borderId="92" xfId="0" applyFont="1" applyFill="1" applyBorder="1" applyAlignment="1">
      <alignment vertical="center" wrapText="1"/>
    </xf>
    <xf numFmtId="0" fontId="94" fillId="33" borderId="0" xfId="0" applyFont="1" applyFill="1" applyBorder="1" applyAlignment="1">
      <alignment horizontal="right" vertical="center" wrapText="1"/>
    </xf>
    <xf numFmtId="0" fontId="94" fillId="33" borderId="0" xfId="0" applyFont="1" applyFill="1" applyBorder="1" applyAlignment="1">
      <alignment wrapText="1"/>
    </xf>
    <xf numFmtId="0" fontId="0" fillId="0" borderId="0" xfId="0" applyAlignment="1">
      <alignment horizontal="right" vertical="top" wrapText="1"/>
    </xf>
    <xf numFmtId="0" fontId="109" fillId="0" borderId="0" xfId="0" applyFont="1" applyAlignment="1">
      <alignment horizontal="center" vertical="center" wrapText="1"/>
    </xf>
    <xf numFmtId="0" fontId="114" fillId="0" borderId="0" xfId="0" applyFont="1" applyAlignment="1">
      <alignment horizontal="center" vertical="center" wrapText="1"/>
    </xf>
    <xf numFmtId="0" fontId="115" fillId="0" borderId="0" xfId="0" applyFont="1" applyAlignment="1">
      <alignment horizontal="center" vertical="center" wrapText="1"/>
    </xf>
    <xf numFmtId="0" fontId="107" fillId="0" borderId="0" xfId="0" applyFont="1" applyAlignment="1">
      <alignment horizontal="left" vertical="center" wrapText="1"/>
    </xf>
    <xf numFmtId="0" fontId="107" fillId="0" borderId="0" xfId="0" applyFont="1" applyAlignment="1">
      <alignment horizontal="left" wrapText="1"/>
    </xf>
    <xf numFmtId="0" fontId="107" fillId="33" borderId="0" xfId="0" applyFont="1" applyFill="1" applyAlignment="1">
      <alignment horizontal="left" wrapText="1"/>
    </xf>
    <xf numFmtId="0" fontId="107" fillId="0" borderId="0" xfId="0" applyFont="1" applyAlignment="1">
      <alignment horizontal="justify" vertical="center" wrapText="1"/>
    </xf>
    <xf numFmtId="0" fontId="107" fillId="0" borderId="92" xfId="0" applyFont="1" applyBorder="1" applyAlignment="1">
      <alignment horizontal="justify" vertical="center" wrapText="1"/>
    </xf>
    <xf numFmtId="0" fontId="104" fillId="0" borderId="93" xfId="0" applyFont="1" applyBorder="1" applyAlignment="1">
      <alignment horizontal="justify" vertical="center" wrapText="1"/>
    </xf>
    <xf numFmtId="0" fontId="104" fillId="0" borderId="98" xfId="0" applyFont="1" applyBorder="1" applyAlignment="1">
      <alignment horizontal="justify" vertical="center" wrapText="1"/>
    </xf>
    <xf numFmtId="0" fontId="104" fillId="0" borderId="94" xfId="0" applyFont="1" applyBorder="1" applyAlignment="1">
      <alignment horizontal="justify" vertical="center" wrapText="1"/>
    </xf>
    <xf numFmtId="0" fontId="104" fillId="0" borderId="50" xfId="0" applyFont="1" applyBorder="1" applyAlignment="1">
      <alignment horizontal="justify" vertical="center" wrapText="1"/>
    </xf>
    <xf numFmtId="0" fontId="104" fillId="0" borderId="51" xfId="0" applyFont="1" applyBorder="1" applyAlignment="1">
      <alignment horizontal="justify" vertical="center" wrapText="1"/>
    </xf>
    <xf numFmtId="0" fontId="104" fillId="0" borderId="52" xfId="0" applyFont="1" applyBorder="1" applyAlignment="1">
      <alignment horizontal="justify" vertical="center" wrapText="1"/>
    </xf>
    <xf numFmtId="0" fontId="104" fillId="0" borderId="118" xfId="0" applyFont="1" applyBorder="1" applyAlignment="1">
      <alignment horizontal="justify" vertical="center" wrapText="1"/>
    </xf>
    <xf numFmtId="0" fontId="104" fillId="0" borderId="92" xfId="0" applyFont="1" applyBorder="1" applyAlignment="1">
      <alignment horizontal="justify" vertical="center" wrapText="1"/>
    </xf>
    <xf numFmtId="0" fontId="104" fillId="0" borderId="91" xfId="0" applyFont="1" applyBorder="1" applyAlignment="1">
      <alignment horizontal="justify" vertical="center" wrapText="1"/>
    </xf>
    <xf numFmtId="0" fontId="116" fillId="0" borderId="103" xfId="0" applyFont="1" applyBorder="1" applyAlignment="1">
      <alignment horizontal="right" vertical="center" wrapText="1"/>
    </xf>
    <xf numFmtId="0" fontId="116" fillId="0" borderId="96" xfId="0" applyFont="1" applyBorder="1" applyAlignment="1">
      <alignment horizontal="right" vertical="center" wrapText="1"/>
    </xf>
    <xf numFmtId="0" fontId="106" fillId="0" borderId="50" xfId="0" applyFont="1" applyBorder="1" applyAlignment="1">
      <alignment horizontal="justify" vertical="center" wrapText="1"/>
    </xf>
    <xf numFmtId="0" fontId="106" fillId="0" borderId="51" xfId="0" applyFont="1" applyBorder="1" applyAlignment="1">
      <alignment horizontal="justify" vertical="center" wrapText="1"/>
    </xf>
    <xf numFmtId="0" fontId="106" fillId="0" borderId="56" xfId="0" applyFont="1" applyBorder="1" applyAlignment="1">
      <alignment horizontal="justify" vertical="center" wrapText="1"/>
    </xf>
    <xf numFmtId="0" fontId="106" fillId="0" borderId="0" xfId="0" applyFont="1" applyAlignment="1">
      <alignment horizontal="justify" vertical="center" wrapText="1"/>
    </xf>
    <xf numFmtId="0" fontId="105" fillId="0" borderId="103" xfId="0" applyFont="1" applyBorder="1" applyAlignment="1">
      <alignment horizontal="right" vertical="center" wrapText="1"/>
    </xf>
    <xf numFmtId="0" fontId="105" fillId="0" borderId="96" xfId="0" applyFont="1" applyBorder="1" applyAlignment="1">
      <alignment horizontal="right" vertical="center" wrapText="1"/>
    </xf>
    <xf numFmtId="0" fontId="0" fillId="0" borderId="0" xfId="0" applyAlignment="1">
      <alignment wrapText="1"/>
    </xf>
    <xf numFmtId="0" fontId="116" fillId="0" borderId="103" xfId="0" applyFont="1" applyBorder="1" applyAlignment="1">
      <alignment vertical="center" wrapText="1"/>
    </xf>
    <xf numFmtId="0" fontId="116" fillId="0" borderId="96" xfId="0" applyFont="1" applyBorder="1" applyAlignment="1">
      <alignment vertical="center" wrapText="1"/>
    </xf>
    <xf numFmtId="0" fontId="107" fillId="0" borderId="0" xfId="0" applyFont="1" applyAlignment="1">
      <alignment horizontal="right" vertical="center" wrapText="1"/>
    </xf>
    <xf numFmtId="0" fontId="115" fillId="0" borderId="0" xfId="0" applyFont="1" applyAlignment="1">
      <alignment horizontal="right" vertical="center" wrapText="1"/>
    </xf>
    <xf numFmtId="0" fontId="107" fillId="0" borderId="92" xfId="0" applyFont="1" applyBorder="1" applyAlignment="1">
      <alignment horizontal="right" vertical="center" wrapText="1"/>
    </xf>
    <xf numFmtId="0" fontId="107" fillId="0" borderId="93" xfId="0" applyFont="1" applyBorder="1" applyAlignment="1">
      <alignment horizontal="center" vertical="center" wrapText="1"/>
    </xf>
    <xf numFmtId="0" fontId="107" fillId="0" borderId="94" xfId="0" applyFont="1" applyBorder="1" applyAlignment="1">
      <alignment horizontal="center" vertical="center" wrapText="1"/>
    </xf>
    <xf numFmtId="0" fontId="107" fillId="0" borderId="0" xfId="0" applyFont="1" applyAlignment="1">
      <alignment horizontal="right" vertical="center" wrapText="1" indent="15"/>
    </xf>
    <xf numFmtId="0" fontId="107" fillId="0" borderId="51" xfId="0" applyFont="1" applyBorder="1" applyAlignment="1">
      <alignment horizontal="right" vertical="center" wrapText="1"/>
    </xf>
    <xf numFmtId="0" fontId="111" fillId="0" borderId="0" xfId="0" applyFont="1" applyAlignment="1">
      <alignment vertical="center" wrapText="1"/>
    </xf>
    <xf numFmtId="0" fontId="107" fillId="33" borderId="0" xfId="0" applyFont="1" applyFill="1" applyAlignment="1">
      <alignment horizontal="justify" vertical="center"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4" xfId="45"/>
    <cellStyle name="Currency" xfId="46"/>
    <cellStyle name="Currency [0]"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12 4" xfId="61"/>
    <cellStyle name="Normal 2" xfId="62"/>
    <cellStyle name="Normal 2 2" xfId="63"/>
    <cellStyle name="Normal 2 3" xfId="64"/>
    <cellStyle name="Normal 2_Tame_Skudrina" xfId="65"/>
    <cellStyle name="Normal 3" xfId="66"/>
    <cellStyle name="Normal 3 2" xfId="67"/>
    <cellStyle name="Normal 5" xfId="68"/>
    <cellStyle name="Normal 5 2" xfId="69"/>
    <cellStyle name="Normal 6 2" xfId="70"/>
    <cellStyle name="Normal 7" xfId="71"/>
    <cellStyle name="Normal_DARBU-DAUDZ-VALKAS-TERB" xfId="72"/>
    <cellStyle name="Normal_Kopsavilkums L1 2" xfId="73"/>
    <cellStyle name="Note" xfId="74"/>
    <cellStyle name="Output" xfId="75"/>
    <cellStyle name="Parasts 2" xfId="76"/>
    <cellStyle name="Parasts 3" xfId="77"/>
    <cellStyle name="Parasts 4" xfId="78"/>
    <cellStyle name="Percent" xfId="79"/>
    <cellStyle name="Standard 2" xfId="80"/>
    <cellStyle name="Stils 1" xfId="81"/>
    <cellStyle name="Style 1" xfId="82"/>
    <cellStyle name="TableStyleLight1" xfId="83"/>
    <cellStyle name="Title" xfId="84"/>
    <cellStyle name="Total" xfId="85"/>
    <cellStyle name="Warning Text" xfId="86"/>
    <cellStyle name="Обычный 4" xfId="87"/>
    <cellStyle name="Обычный_33. OZOLNIEKU NOVADA DOME_OZO SKOLA_TELPU, GAITENU, KAPNU TELPU REMONTS_TAME_VADIMS_2011_02_25_melnraksts" xfId="88"/>
  </cellStyles>
  <dxfs count="11">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1695450</xdr:colOff>
      <xdr:row>14</xdr:row>
      <xdr:rowOff>0</xdr:rowOff>
    </xdr:from>
    <xdr:ext cx="180975" cy="266700"/>
    <xdr:sp fLocksText="0">
      <xdr:nvSpPr>
        <xdr:cNvPr id="1" name="TextBox 1"/>
        <xdr:cNvSpPr txBox="1">
          <a:spLocks noChangeArrowheads="1"/>
        </xdr:cNvSpPr>
      </xdr:nvSpPr>
      <xdr:spPr>
        <a:xfrm>
          <a:off x="215265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180975" cy="266700"/>
    <xdr:sp fLocksText="0">
      <xdr:nvSpPr>
        <xdr:cNvPr id="2" name="TextBox 2"/>
        <xdr:cNvSpPr txBox="1">
          <a:spLocks noChangeArrowheads="1"/>
        </xdr:cNvSpPr>
      </xdr:nvSpPr>
      <xdr:spPr>
        <a:xfrm>
          <a:off x="2143125"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14</xdr:row>
      <xdr:rowOff>0</xdr:rowOff>
    </xdr:from>
    <xdr:ext cx="180975" cy="266700"/>
    <xdr:sp fLocksText="0">
      <xdr:nvSpPr>
        <xdr:cNvPr id="3" name="TextBox 3"/>
        <xdr:cNvSpPr txBox="1">
          <a:spLocks noChangeArrowheads="1"/>
        </xdr:cNvSpPr>
      </xdr:nvSpPr>
      <xdr:spPr>
        <a:xfrm>
          <a:off x="215265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14</xdr:row>
      <xdr:rowOff>0</xdr:rowOff>
    </xdr:from>
    <xdr:ext cx="180975" cy="266700"/>
    <xdr:sp fLocksText="0">
      <xdr:nvSpPr>
        <xdr:cNvPr id="4" name="TextBox 4"/>
        <xdr:cNvSpPr txBox="1">
          <a:spLocks noChangeArrowheads="1"/>
        </xdr:cNvSpPr>
      </xdr:nvSpPr>
      <xdr:spPr>
        <a:xfrm>
          <a:off x="215265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14</xdr:row>
      <xdr:rowOff>0</xdr:rowOff>
    </xdr:from>
    <xdr:ext cx="180975" cy="266700"/>
    <xdr:sp fLocksText="0">
      <xdr:nvSpPr>
        <xdr:cNvPr id="5" name="TextBox 5"/>
        <xdr:cNvSpPr txBox="1">
          <a:spLocks noChangeArrowheads="1"/>
        </xdr:cNvSpPr>
      </xdr:nvSpPr>
      <xdr:spPr>
        <a:xfrm>
          <a:off x="215265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14</xdr:row>
      <xdr:rowOff>0</xdr:rowOff>
    </xdr:from>
    <xdr:ext cx="180975" cy="266700"/>
    <xdr:sp fLocksText="0">
      <xdr:nvSpPr>
        <xdr:cNvPr id="6" name="TextBox 6"/>
        <xdr:cNvSpPr txBox="1">
          <a:spLocks noChangeArrowheads="1"/>
        </xdr:cNvSpPr>
      </xdr:nvSpPr>
      <xdr:spPr>
        <a:xfrm>
          <a:off x="2143125"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14</xdr:row>
      <xdr:rowOff>0</xdr:rowOff>
    </xdr:from>
    <xdr:ext cx="180975" cy="266700"/>
    <xdr:sp fLocksText="0">
      <xdr:nvSpPr>
        <xdr:cNvPr id="7" name="TextBox 7"/>
        <xdr:cNvSpPr txBox="1">
          <a:spLocks noChangeArrowheads="1"/>
        </xdr:cNvSpPr>
      </xdr:nvSpPr>
      <xdr:spPr>
        <a:xfrm>
          <a:off x="215265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14</xdr:row>
      <xdr:rowOff>0</xdr:rowOff>
    </xdr:from>
    <xdr:ext cx="180975" cy="266700"/>
    <xdr:sp fLocksText="0">
      <xdr:nvSpPr>
        <xdr:cNvPr id="8" name="TextBox 8"/>
        <xdr:cNvSpPr txBox="1">
          <a:spLocks noChangeArrowheads="1"/>
        </xdr:cNvSpPr>
      </xdr:nvSpPr>
      <xdr:spPr>
        <a:xfrm>
          <a:off x="215265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14</xdr:row>
      <xdr:rowOff>0</xdr:rowOff>
    </xdr:from>
    <xdr:ext cx="180975" cy="266700"/>
    <xdr:sp fLocksText="0">
      <xdr:nvSpPr>
        <xdr:cNvPr id="9" name="TextBox 9"/>
        <xdr:cNvSpPr txBox="1">
          <a:spLocks noChangeArrowheads="1"/>
        </xdr:cNvSpPr>
      </xdr:nvSpPr>
      <xdr:spPr>
        <a:xfrm>
          <a:off x="2085975"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14</xdr:row>
      <xdr:rowOff>0</xdr:rowOff>
    </xdr:from>
    <xdr:ext cx="180975" cy="266700"/>
    <xdr:sp fLocksText="0">
      <xdr:nvSpPr>
        <xdr:cNvPr id="10" name="TextBox 10"/>
        <xdr:cNvSpPr txBox="1">
          <a:spLocks noChangeArrowheads="1"/>
        </xdr:cNvSpPr>
      </xdr:nvSpPr>
      <xdr:spPr>
        <a:xfrm>
          <a:off x="209550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14</xdr:row>
      <xdr:rowOff>0</xdr:rowOff>
    </xdr:from>
    <xdr:ext cx="180975" cy="266700"/>
    <xdr:sp fLocksText="0">
      <xdr:nvSpPr>
        <xdr:cNvPr id="11" name="TextBox 11"/>
        <xdr:cNvSpPr txBox="1">
          <a:spLocks noChangeArrowheads="1"/>
        </xdr:cNvSpPr>
      </xdr:nvSpPr>
      <xdr:spPr>
        <a:xfrm>
          <a:off x="209550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14</xdr:row>
      <xdr:rowOff>0</xdr:rowOff>
    </xdr:from>
    <xdr:ext cx="180975" cy="266700"/>
    <xdr:sp fLocksText="0">
      <xdr:nvSpPr>
        <xdr:cNvPr id="12" name="TextBox 12"/>
        <xdr:cNvSpPr txBox="1">
          <a:spLocks noChangeArrowheads="1"/>
        </xdr:cNvSpPr>
      </xdr:nvSpPr>
      <xdr:spPr>
        <a:xfrm>
          <a:off x="2085975"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14</xdr:row>
      <xdr:rowOff>0</xdr:rowOff>
    </xdr:from>
    <xdr:ext cx="180975" cy="266700"/>
    <xdr:sp fLocksText="0">
      <xdr:nvSpPr>
        <xdr:cNvPr id="13" name="TextBox 13"/>
        <xdr:cNvSpPr txBox="1">
          <a:spLocks noChangeArrowheads="1"/>
        </xdr:cNvSpPr>
      </xdr:nvSpPr>
      <xdr:spPr>
        <a:xfrm>
          <a:off x="209550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14</xdr:row>
      <xdr:rowOff>0</xdr:rowOff>
    </xdr:from>
    <xdr:ext cx="180975" cy="266700"/>
    <xdr:sp fLocksText="0">
      <xdr:nvSpPr>
        <xdr:cNvPr id="14" name="TextBox 14"/>
        <xdr:cNvSpPr txBox="1">
          <a:spLocks noChangeArrowheads="1"/>
        </xdr:cNvSpPr>
      </xdr:nvSpPr>
      <xdr:spPr>
        <a:xfrm>
          <a:off x="2095500" y="4514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352425"/>
    <xdr:sp fLocksText="0">
      <xdr:nvSpPr>
        <xdr:cNvPr id="15" name="TextBox 15"/>
        <xdr:cNvSpPr txBox="1">
          <a:spLocks noChangeArrowheads="1"/>
        </xdr:cNvSpPr>
      </xdr:nvSpPr>
      <xdr:spPr>
        <a:xfrm>
          <a:off x="215265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21</xdr:row>
      <xdr:rowOff>0</xdr:rowOff>
    </xdr:from>
    <xdr:ext cx="180975" cy="352425"/>
    <xdr:sp fLocksText="0">
      <xdr:nvSpPr>
        <xdr:cNvPr id="16" name="TextBox 16"/>
        <xdr:cNvSpPr txBox="1">
          <a:spLocks noChangeArrowheads="1"/>
        </xdr:cNvSpPr>
      </xdr:nvSpPr>
      <xdr:spPr>
        <a:xfrm>
          <a:off x="2143125"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352425"/>
    <xdr:sp fLocksText="0">
      <xdr:nvSpPr>
        <xdr:cNvPr id="17" name="TextBox 17"/>
        <xdr:cNvSpPr txBox="1">
          <a:spLocks noChangeArrowheads="1"/>
        </xdr:cNvSpPr>
      </xdr:nvSpPr>
      <xdr:spPr>
        <a:xfrm>
          <a:off x="215265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352425"/>
    <xdr:sp fLocksText="0">
      <xdr:nvSpPr>
        <xdr:cNvPr id="18" name="TextBox 18"/>
        <xdr:cNvSpPr txBox="1">
          <a:spLocks noChangeArrowheads="1"/>
        </xdr:cNvSpPr>
      </xdr:nvSpPr>
      <xdr:spPr>
        <a:xfrm>
          <a:off x="215265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352425"/>
    <xdr:sp fLocksText="0">
      <xdr:nvSpPr>
        <xdr:cNvPr id="19" name="TextBox 19"/>
        <xdr:cNvSpPr txBox="1">
          <a:spLocks noChangeArrowheads="1"/>
        </xdr:cNvSpPr>
      </xdr:nvSpPr>
      <xdr:spPr>
        <a:xfrm>
          <a:off x="215265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21</xdr:row>
      <xdr:rowOff>0</xdr:rowOff>
    </xdr:from>
    <xdr:ext cx="180975" cy="352425"/>
    <xdr:sp fLocksText="0">
      <xdr:nvSpPr>
        <xdr:cNvPr id="20" name="TextBox 20"/>
        <xdr:cNvSpPr txBox="1">
          <a:spLocks noChangeArrowheads="1"/>
        </xdr:cNvSpPr>
      </xdr:nvSpPr>
      <xdr:spPr>
        <a:xfrm>
          <a:off x="2143125"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352425"/>
    <xdr:sp fLocksText="0">
      <xdr:nvSpPr>
        <xdr:cNvPr id="21" name="TextBox 21"/>
        <xdr:cNvSpPr txBox="1">
          <a:spLocks noChangeArrowheads="1"/>
        </xdr:cNvSpPr>
      </xdr:nvSpPr>
      <xdr:spPr>
        <a:xfrm>
          <a:off x="215265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21</xdr:row>
      <xdr:rowOff>0</xdr:rowOff>
    </xdr:from>
    <xdr:ext cx="180975" cy="352425"/>
    <xdr:sp fLocksText="0">
      <xdr:nvSpPr>
        <xdr:cNvPr id="22" name="TextBox 22"/>
        <xdr:cNvSpPr txBox="1">
          <a:spLocks noChangeArrowheads="1"/>
        </xdr:cNvSpPr>
      </xdr:nvSpPr>
      <xdr:spPr>
        <a:xfrm>
          <a:off x="215265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21</xdr:row>
      <xdr:rowOff>0</xdr:rowOff>
    </xdr:from>
    <xdr:ext cx="180975" cy="352425"/>
    <xdr:sp fLocksText="0">
      <xdr:nvSpPr>
        <xdr:cNvPr id="23" name="TextBox 23"/>
        <xdr:cNvSpPr txBox="1">
          <a:spLocks noChangeArrowheads="1"/>
        </xdr:cNvSpPr>
      </xdr:nvSpPr>
      <xdr:spPr>
        <a:xfrm>
          <a:off x="2085975"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352425"/>
    <xdr:sp fLocksText="0">
      <xdr:nvSpPr>
        <xdr:cNvPr id="24" name="TextBox 24"/>
        <xdr:cNvSpPr txBox="1">
          <a:spLocks noChangeArrowheads="1"/>
        </xdr:cNvSpPr>
      </xdr:nvSpPr>
      <xdr:spPr>
        <a:xfrm>
          <a:off x="209550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352425"/>
    <xdr:sp fLocksText="0">
      <xdr:nvSpPr>
        <xdr:cNvPr id="25" name="TextBox 25"/>
        <xdr:cNvSpPr txBox="1">
          <a:spLocks noChangeArrowheads="1"/>
        </xdr:cNvSpPr>
      </xdr:nvSpPr>
      <xdr:spPr>
        <a:xfrm>
          <a:off x="209550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21</xdr:row>
      <xdr:rowOff>0</xdr:rowOff>
    </xdr:from>
    <xdr:ext cx="180975" cy="352425"/>
    <xdr:sp fLocksText="0">
      <xdr:nvSpPr>
        <xdr:cNvPr id="26" name="TextBox 26"/>
        <xdr:cNvSpPr txBox="1">
          <a:spLocks noChangeArrowheads="1"/>
        </xdr:cNvSpPr>
      </xdr:nvSpPr>
      <xdr:spPr>
        <a:xfrm>
          <a:off x="2085975"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352425"/>
    <xdr:sp fLocksText="0">
      <xdr:nvSpPr>
        <xdr:cNvPr id="27" name="TextBox 27"/>
        <xdr:cNvSpPr txBox="1">
          <a:spLocks noChangeArrowheads="1"/>
        </xdr:cNvSpPr>
      </xdr:nvSpPr>
      <xdr:spPr>
        <a:xfrm>
          <a:off x="209550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21</xdr:row>
      <xdr:rowOff>0</xdr:rowOff>
    </xdr:from>
    <xdr:ext cx="180975" cy="352425"/>
    <xdr:sp fLocksText="0">
      <xdr:nvSpPr>
        <xdr:cNvPr id="28" name="TextBox 28"/>
        <xdr:cNvSpPr txBox="1">
          <a:spLocks noChangeArrowheads="1"/>
        </xdr:cNvSpPr>
      </xdr:nvSpPr>
      <xdr:spPr>
        <a:xfrm>
          <a:off x="2095500" y="69151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270</xdr:row>
      <xdr:rowOff>0</xdr:rowOff>
    </xdr:from>
    <xdr:ext cx="180975" cy="266700"/>
    <xdr:sp fLocksText="0">
      <xdr:nvSpPr>
        <xdr:cNvPr id="29" name="TextBox 29"/>
        <xdr:cNvSpPr txBox="1">
          <a:spLocks noChangeArrowheads="1"/>
        </xdr:cNvSpPr>
      </xdr:nvSpPr>
      <xdr:spPr>
        <a:xfrm>
          <a:off x="215265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270</xdr:row>
      <xdr:rowOff>0</xdr:rowOff>
    </xdr:from>
    <xdr:ext cx="180975" cy="266700"/>
    <xdr:sp fLocksText="0">
      <xdr:nvSpPr>
        <xdr:cNvPr id="30" name="TextBox 30"/>
        <xdr:cNvSpPr txBox="1">
          <a:spLocks noChangeArrowheads="1"/>
        </xdr:cNvSpPr>
      </xdr:nvSpPr>
      <xdr:spPr>
        <a:xfrm>
          <a:off x="2143125"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270</xdr:row>
      <xdr:rowOff>0</xdr:rowOff>
    </xdr:from>
    <xdr:ext cx="180975" cy="266700"/>
    <xdr:sp fLocksText="0">
      <xdr:nvSpPr>
        <xdr:cNvPr id="31" name="TextBox 31"/>
        <xdr:cNvSpPr txBox="1">
          <a:spLocks noChangeArrowheads="1"/>
        </xdr:cNvSpPr>
      </xdr:nvSpPr>
      <xdr:spPr>
        <a:xfrm>
          <a:off x="215265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270</xdr:row>
      <xdr:rowOff>0</xdr:rowOff>
    </xdr:from>
    <xdr:ext cx="180975" cy="266700"/>
    <xdr:sp fLocksText="0">
      <xdr:nvSpPr>
        <xdr:cNvPr id="32" name="TextBox 32"/>
        <xdr:cNvSpPr txBox="1">
          <a:spLocks noChangeArrowheads="1"/>
        </xdr:cNvSpPr>
      </xdr:nvSpPr>
      <xdr:spPr>
        <a:xfrm>
          <a:off x="215265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270</xdr:row>
      <xdr:rowOff>0</xdr:rowOff>
    </xdr:from>
    <xdr:ext cx="180975" cy="266700"/>
    <xdr:sp fLocksText="0">
      <xdr:nvSpPr>
        <xdr:cNvPr id="33" name="TextBox 33"/>
        <xdr:cNvSpPr txBox="1">
          <a:spLocks noChangeArrowheads="1"/>
        </xdr:cNvSpPr>
      </xdr:nvSpPr>
      <xdr:spPr>
        <a:xfrm>
          <a:off x="215265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270</xdr:row>
      <xdr:rowOff>0</xdr:rowOff>
    </xdr:from>
    <xdr:ext cx="180975" cy="266700"/>
    <xdr:sp fLocksText="0">
      <xdr:nvSpPr>
        <xdr:cNvPr id="34" name="TextBox 34"/>
        <xdr:cNvSpPr txBox="1">
          <a:spLocks noChangeArrowheads="1"/>
        </xdr:cNvSpPr>
      </xdr:nvSpPr>
      <xdr:spPr>
        <a:xfrm>
          <a:off x="2143125"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270</xdr:row>
      <xdr:rowOff>0</xdr:rowOff>
    </xdr:from>
    <xdr:ext cx="180975" cy="266700"/>
    <xdr:sp fLocksText="0">
      <xdr:nvSpPr>
        <xdr:cNvPr id="35" name="TextBox 35"/>
        <xdr:cNvSpPr txBox="1">
          <a:spLocks noChangeArrowheads="1"/>
        </xdr:cNvSpPr>
      </xdr:nvSpPr>
      <xdr:spPr>
        <a:xfrm>
          <a:off x="215265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270</xdr:row>
      <xdr:rowOff>0</xdr:rowOff>
    </xdr:from>
    <xdr:ext cx="180975" cy="266700"/>
    <xdr:sp fLocksText="0">
      <xdr:nvSpPr>
        <xdr:cNvPr id="36" name="TextBox 36"/>
        <xdr:cNvSpPr txBox="1">
          <a:spLocks noChangeArrowheads="1"/>
        </xdr:cNvSpPr>
      </xdr:nvSpPr>
      <xdr:spPr>
        <a:xfrm>
          <a:off x="215265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270</xdr:row>
      <xdr:rowOff>0</xdr:rowOff>
    </xdr:from>
    <xdr:ext cx="180975" cy="266700"/>
    <xdr:sp fLocksText="0">
      <xdr:nvSpPr>
        <xdr:cNvPr id="37" name="TextBox 37"/>
        <xdr:cNvSpPr txBox="1">
          <a:spLocks noChangeArrowheads="1"/>
        </xdr:cNvSpPr>
      </xdr:nvSpPr>
      <xdr:spPr>
        <a:xfrm>
          <a:off x="2085975"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270</xdr:row>
      <xdr:rowOff>0</xdr:rowOff>
    </xdr:from>
    <xdr:ext cx="180975" cy="266700"/>
    <xdr:sp fLocksText="0">
      <xdr:nvSpPr>
        <xdr:cNvPr id="38" name="TextBox 38"/>
        <xdr:cNvSpPr txBox="1">
          <a:spLocks noChangeArrowheads="1"/>
        </xdr:cNvSpPr>
      </xdr:nvSpPr>
      <xdr:spPr>
        <a:xfrm>
          <a:off x="209550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270</xdr:row>
      <xdr:rowOff>0</xdr:rowOff>
    </xdr:from>
    <xdr:ext cx="180975" cy="266700"/>
    <xdr:sp fLocksText="0">
      <xdr:nvSpPr>
        <xdr:cNvPr id="39" name="TextBox 39"/>
        <xdr:cNvSpPr txBox="1">
          <a:spLocks noChangeArrowheads="1"/>
        </xdr:cNvSpPr>
      </xdr:nvSpPr>
      <xdr:spPr>
        <a:xfrm>
          <a:off x="209550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270</xdr:row>
      <xdr:rowOff>0</xdr:rowOff>
    </xdr:from>
    <xdr:ext cx="180975" cy="266700"/>
    <xdr:sp fLocksText="0">
      <xdr:nvSpPr>
        <xdr:cNvPr id="40" name="TextBox 40"/>
        <xdr:cNvSpPr txBox="1">
          <a:spLocks noChangeArrowheads="1"/>
        </xdr:cNvSpPr>
      </xdr:nvSpPr>
      <xdr:spPr>
        <a:xfrm>
          <a:off x="2085975"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270</xdr:row>
      <xdr:rowOff>0</xdr:rowOff>
    </xdr:from>
    <xdr:ext cx="180975" cy="266700"/>
    <xdr:sp fLocksText="0">
      <xdr:nvSpPr>
        <xdr:cNvPr id="41" name="TextBox 41"/>
        <xdr:cNvSpPr txBox="1">
          <a:spLocks noChangeArrowheads="1"/>
        </xdr:cNvSpPr>
      </xdr:nvSpPr>
      <xdr:spPr>
        <a:xfrm>
          <a:off x="209550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270</xdr:row>
      <xdr:rowOff>0</xdr:rowOff>
    </xdr:from>
    <xdr:ext cx="180975" cy="266700"/>
    <xdr:sp fLocksText="0">
      <xdr:nvSpPr>
        <xdr:cNvPr id="42" name="TextBox 42"/>
        <xdr:cNvSpPr txBox="1">
          <a:spLocks noChangeArrowheads="1"/>
        </xdr:cNvSpPr>
      </xdr:nvSpPr>
      <xdr:spPr>
        <a:xfrm>
          <a:off x="2095500" y="82257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269</xdr:row>
      <xdr:rowOff>0</xdr:rowOff>
    </xdr:from>
    <xdr:ext cx="180975" cy="266700"/>
    <xdr:sp fLocksText="0">
      <xdr:nvSpPr>
        <xdr:cNvPr id="43" name="TextBox 43"/>
        <xdr:cNvSpPr txBox="1">
          <a:spLocks noChangeArrowheads="1"/>
        </xdr:cNvSpPr>
      </xdr:nvSpPr>
      <xdr:spPr>
        <a:xfrm>
          <a:off x="215265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269</xdr:row>
      <xdr:rowOff>0</xdr:rowOff>
    </xdr:from>
    <xdr:ext cx="180975" cy="266700"/>
    <xdr:sp fLocksText="0">
      <xdr:nvSpPr>
        <xdr:cNvPr id="44" name="TextBox 44"/>
        <xdr:cNvSpPr txBox="1">
          <a:spLocks noChangeArrowheads="1"/>
        </xdr:cNvSpPr>
      </xdr:nvSpPr>
      <xdr:spPr>
        <a:xfrm>
          <a:off x="2143125"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269</xdr:row>
      <xdr:rowOff>0</xdr:rowOff>
    </xdr:from>
    <xdr:ext cx="180975" cy="266700"/>
    <xdr:sp fLocksText="0">
      <xdr:nvSpPr>
        <xdr:cNvPr id="45" name="TextBox 45"/>
        <xdr:cNvSpPr txBox="1">
          <a:spLocks noChangeArrowheads="1"/>
        </xdr:cNvSpPr>
      </xdr:nvSpPr>
      <xdr:spPr>
        <a:xfrm>
          <a:off x="215265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269</xdr:row>
      <xdr:rowOff>0</xdr:rowOff>
    </xdr:from>
    <xdr:ext cx="180975" cy="266700"/>
    <xdr:sp fLocksText="0">
      <xdr:nvSpPr>
        <xdr:cNvPr id="46" name="TextBox 46"/>
        <xdr:cNvSpPr txBox="1">
          <a:spLocks noChangeArrowheads="1"/>
        </xdr:cNvSpPr>
      </xdr:nvSpPr>
      <xdr:spPr>
        <a:xfrm>
          <a:off x="215265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269</xdr:row>
      <xdr:rowOff>0</xdr:rowOff>
    </xdr:from>
    <xdr:ext cx="180975" cy="266700"/>
    <xdr:sp fLocksText="0">
      <xdr:nvSpPr>
        <xdr:cNvPr id="47" name="TextBox 47"/>
        <xdr:cNvSpPr txBox="1">
          <a:spLocks noChangeArrowheads="1"/>
        </xdr:cNvSpPr>
      </xdr:nvSpPr>
      <xdr:spPr>
        <a:xfrm>
          <a:off x="215265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1685925</xdr:colOff>
      <xdr:row>269</xdr:row>
      <xdr:rowOff>0</xdr:rowOff>
    </xdr:from>
    <xdr:ext cx="180975" cy="266700"/>
    <xdr:sp fLocksText="0">
      <xdr:nvSpPr>
        <xdr:cNvPr id="48" name="TextBox 48"/>
        <xdr:cNvSpPr txBox="1">
          <a:spLocks noChangeArrowheads="1"/>
        </xdr:cNvSpPr>
      </xdr:nvSpPr>
      <xdr:spPr>
        <a:xfrm>
          <a:off x="2143125"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269</xdr:row>
      <xdr:rowOff>0</xdr:rowOff>
    </xdr:from>
    <xdr:ext cx="180975" cy="266700"/>
    <xdr:sp fLocksText="0">
      <xdr:nvSpPr>
        <xdr:cNvPr id="49" name="TextBox 49"/>
        <xdr:cNvSpPr txBox="1">
          <a:spLocks noChangeArrowheads="1"/>
        </xdr:cNvSpPr>
      </xdr:nvSpPr>
      <xdr:spPr>
        <a:xfrm>
          <a:off x="215265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1695450</xdr:colOff>
      <xdr:row>269</xdr:row>
      <xdr:rowOff>0</xdr:rowOff>
    </xdr:from>
    <xdr:ext cx="180975" cy="266700"/>
    <xdr:sp fLocksText="0">
      <xdr:nvSpPr>
        <xdr:cNvPr id="50" name="TextBox 50"/>
        <xdr:cNvSpPr txBox="1">
          <a:spLocks noChangeArrowheads="1"/>
        </xdr:cNvSpPr>
      </xdr:nvSpPr>
      <xdr:spPr>
        <a:xfrm>
          <a:off x="215265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269</xdr:row>
      <xdr:rowOff>0</xdr:rowOff>
    </xdr:from>
    <xdr:ext cx="180975" cy="266700"/>
    <xdr:sp fLocksText="0">
      <xdr:nvSpPr>
        <xdr:cNvPr id="51" name="TextBox 51"/>
        <xdr:cNvSpPr txBox="1">
          <a:spLocks noChangeArrowheads="1"/>
        </xdr:cNvSpPr>
      </xdr:nvSpPr>
      <xdr:spPr>
        <a:xfrm>
          <a:off x="2085975"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269</xdr:row>
      <xdr:rowOff>0</xdr:rowOff>
    </xdr:from>
    <xdr:ext cx="180975" cy="266700"/>
    <xdr:sp fLocksText="0">
      <xdr:nvSpPr>
        <xdr:cNvPr id="52" name="TextBox 52"/>
        <xdr:cNvSpPr txBox="1">
          <a:spLocks noChangeArrowheads="1"/>
        </xdr:cNvSpPr>
      </xdr:nvSpPr>
      <xdr:spPr>
        <a:xfrm>
          <a:off x="209550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269</xdr:row>
      <xdr:rowOff>0</xdr:rowOff>
    </xdr:from>
    <xdr:ext cx="180975" cy="266700"/>
    <xdr:sp fLocksText="0">
      <xdr:nvSpPr>
        <xdr:cNvPr id="53" name="TextBox 53"/>
        <xdr:cNvSpPr txBox="1">
          <a:spLocks noChangeArrowheads="1"/>
        </xdr:cNvSpPr>
      </xdr:nvSpPr>
      <xdr:spPr>
        <a:xfrm>
          <a:off x="209550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1628775</xdr:colOff>
      <xdr:row>269</xdr:row>
      <xdr:rowOff>0</xdr:rowOff>
    </xdr:from>
    <xdr:ext cx="180975" cy="266700"/>
    <xdr:sp fLocksText="0">
      <xdr:nvSpPr>
        <xdr:cNvPr id="54" name="TextBox 54"/>
        <xdr:cNvSpPr txBox="1">
          <a:spLocks noChangeArrowheads="1"/>
        </xdr:cNvSpPr>
      </xdr:nvSpPr>
      <xdr:spPr>
        <a:xfrm>
          <a:off x="2085975"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269</xdr:row>
      <xdr:rowOff>0</xdr:rowOff>
    </xdr:from>
    <xdr:ext cx="180975" cy="266700"/>
    <xdr:sp fLocksText="0">
      <xdr:nvSpPr>
        <xdr:cNvPr id="55" name="TextBox 55"/>
        <xdr:cNvSpPr txBox="1">
          <a:spLocks noChangeArrowheads="1"/>
        </xdr:cNvSpPr>
      </xdr:nvSpPr>
      <xdr:spPr>
        <a:xfrm>
          <a:off x="209550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1638300</xdr:colOff>
      <xdr:row>269</xdr:row>
      <xdr:rowOff>0</xdr:rowOff>
    </xdr:from>
    <xdr:ext cx="180975" cy="266700"/>
    <xdr:sp fLocksText="0">
      <xdr:nvSpPr>
        <xdr:cNvPr id="56" name="TextBox 56"/>
        <xdr:cNvSpPr txBox="1">
          <a:spLocks noChangeArrowheads="1"/>
        </xdr:cNvSpPr>
      </xdr:nvSpPr>
      <xdr:spPr>
        <a:xfrm>
          <a:off x="2095500" y="81857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1695450</xdr:colOff>
      <xdr:row>20</xdr:row>
      <xdr:rowOff>0</xdr:rowOff>
    </xdr:from>
    <xdr:ext cx="180975" cy="400050"/>
    <xdr:sp fLocksText="0">
      <xdr:nvSpPr>
        <xdr:cNvPr id="1" name="TextBox 1"/>
        <xdr:cNvSpPr txBox="1">
          <a:spLocks noChangeArrowheads="1"/>
        </xdr:cNvSpPr>
      </xdr:nvSpPr>
      <xdr:spPr>
        <a:xfrm>
          <a:off x="267652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1685925</xdr:colOff>
      <xdr:row>20</xdr:row>
      <xdr:rowOff>0</xdr:rowOff>
    </xdr:from>
    <xdr:ext cx="180975" cy="400050"/>
    <xdr:sp fLocksText="0">
      <xdr:nvSpPr>
        <xdr:cNvPr id="2" name="TextBox 2"/>
        <xdr:cNvSpPr txBox="1">
          <a:spLocks noChangeArrowheads="1"/>
        </xdr:cNvSpPr>
      </xdr:nvSpPr>
      <xdr:spPr>
        <a:xfrm>
          <a:off x="2667000"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20</xdr:row>
      <xdr:rowOff>0</xdr:rowOff>
    </xdr:from>
    <xdr:ext cx="180975" cy="400050"/>
    <xdr:sp fLocksText="0">
      <xdr:nvSpPr>
        <xdr:cNvPr id="3" name="TextBox 3"/>
        <xdr:cNvSpPr txBox="1">
          <a:spLocks noChangeArrowheads="1"/>
        </xdr:cNvSpPr>
      </xdr:nvSpPr>
      <xdr:spPr>
        <a:xfrm>
          <a:off x="267652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20</xdr:row>
      <xdr:rowOff>0</xdr:rowOff>
    </xdr:from>
    <xdr:ext cx="180975" cy="400050"/>
    <xdr:sp fLocksText="0">
      <xdr:nvSpPr>
        <xdr:cNvPr id="4" name="TextBox 4"/>
        <xdr:cNvSpPr txBox="1">
          <a:spLocks noChangeArrowheads="1"/>
        </xdr:cNvSpPr>
      </xdr:nvSpPr>
      <xdr:spPr>
        <a:xfrm>
          <a:off x="267652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20</xdr:row>
      <xdr:rowOff>0</xdr:rowOff>
    </xdr:from>
    <xdr:ext cx="180975" cy="400050"/>
    <xdr:sp fLocksText="0">
      <xdr:nvSpPr>
        <xdr:cNvPr id="5" name="TextBox 5"/>
        <xdr:cNvSpPr txBox="1">
          <a:spLocks noChangeArrowheads="1"/>
        </xdr:cNvSpPr>
      </xdr:nvSpPr>
      <xdr:spPr>
        <a:xfrm>
          <a:off x="267652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1685925</xdr:colOff>
      <xdr:row>20</xdr:row>
      <xdr:rowOff>0</xdr:rowOff>
    </xdr:from>
    <xdr:ext cx="180975" cy="400050"/>
    <xdr:sp fLocksText="0">
      <xdr:nvSpPr>
        <xdr:cNvPr id="6" name="TextBox 6"/>
        <xdr:cNvSpPr txBox="1">
          <a:spLocks noChangeArrowheads="1"/>
        </xdr:cNvSpPr>
      </xdr:nvSpPr>
      <xdr:spPr>
        <a:xfrm>
          <a:off x="2667000"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20</xdr:row>
      <xdr:rowOff>0</xdr:rowOff>
    </xdr:from>
    <xdr:ext cx="180975" cy="400050"/>
    <xdr:sp fLocksText="0">
      <xdr:nvSpPr>
        <xdr:cNvPr id="7" name="TextBox 7"/>
        <xdr:cNvSpPr txBox="1">
          <a:spLocks noChangeArrowheads="1"/>
        </xdr:cNvSpPr>
      </xdr:nvSpPr>
      <xdr:spPr>
        <a:xfrm>
          <a:off x="267652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20</xdr:row>
      <xdr:rowOff>0</xdr:rowOff>
    </xdr:from>
    <xdr:ext cx="180975" cy="400050"/>
    <xdr:sp fLocksText="0">
      <xdr:nvSpPr>
        <xdr:cNvPr id="8" name="TextBox 8"/>
        <xdr:cNvSpPr txBox="1">
          <a:spLocks noChangeArrowheads="1"/>
        </xdr:cNvSpPr>
      </xdr:nvSpPr>
      <xdr:spPr>
        <a:xfrm>
          <a:off x="267652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1628775</xdr:colOff>
      <xdr:row>20</xdr:row>
      <xdr:rowOff>0</xdr:rowOff>
    </xdr:from>
    <xdr:ext cx="180975" cy="400050"/>
    <xdr:sp fLocksText="0">
      <xdr:nvSpPr>
        <xdr:cNvPr id="9" name="TextBox 9"/>
        <xdr:cNvSpPr txBox="1">
          <a:spLocks noChangeArrowheads="1"/>
        </xdr:cNvSpPr>
      </xdr:nvSpPr>
      <xdr:spPr>
        <a:xfrm>
          <a:off x="2609850"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20</xdr:row>
      <xdr:rowOff>0</xdr:rowOff>
    </xdr:from>
    <xdr:ext cx="180975" cy="400050"/>
    <xdr:sp fLocksText="0">
      <xdr:nvSpPr>
        <xdr:cNvPr id="10" name="TextBox 10"/>
        <xdr:cNvSpPr txBox="1">
          <a:spLocks noChangeArrowheads="1"/>
        </xdr:cNvSpPr>
      </xdr:nvSpPr>
      <xdr:spPr>
        <a:xfrm>
          <a:off x="261937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20</xdr:row>
      <xdr:rowOff>0</xdr:rowOff>
    </xdr:from>
    <xdr:ext cx="180975" cy="400050"/>
    <xdr:sp fLocksText="0">
      <xdr:nvSpPr>
        <xdr:cNvPr id="11" name="TextBox 11"/>
        <xdr:cNvSpPr txBox="1">
          <a:spLocks noChangeArrowheads="1"/>
        </xdr:cNvSpPr>
      </xdr:nvSpPr>
      <xdr:spPr>
        <a:xfrm>
          <a:off x="261937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1628775</xdr:colOff>
      <xdr:row>20</xdr:row>
      <xdr:rowOff>0</xdr:rowOff>
    </xdr:from>
    <xdr:ext cx="180975" cy="400050"/>
    <xdr:sp fLocksText="0">
      <xdr:nvSpPr>
        <xdr:cNvPr id="12" name="TextBox 12"/>
        <xdr:cNvSpPr txBox="1">
          <a:spLocks noChangeArrowheads="1"/>
        </xdr:cNvSpPr>
      </xdr:nvSpPr>
      <xdr:spPr>
        <a:xfrm>
          <a:off x="2609850"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20</xdr:row>
      <xdr:rowOff>0</xdr:rowOff>
    </xdr:from>
    <xdr:ext cx="180975" cy="400050"/>
    <xdr:sp fLocksText="0">
      <xdr:nvSpPr>
        <xdr:cNvPr id="13" name="TextBox 13"/>
        <xdr:cNvSpPr txBox="1">
          <a:spLocks noChangeArrowheads="1"/>
        </xdr:cNvSpPr>
      </xdr:nvSpPr>
      <xdr:spPr>
        <a:xfrm>
          <a:off x="261937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20</xdr:row>
      <xdr:rowOff>0</xdr:rowOff>
    </xdr:from>
    <xdr:ext cx="180975" cy="400050"/>
    <xdr:sp fLocksText="0">
      <xdr:nvSpPr>
        <xdr:cNvPr id="14" name="TextBox 14"/>
        <xdr:cNvSpPr txBox="1">
          <a:spLocks noChangeArrowheads="1"/>
        </xdr:cNvSpPr>
      </xdr:nvSpPr>
      <xdr:spPr>
        <a:xfrm>
          <a:off x="2619375" y="7200900"/>
          <a:ext cx="180975" cy="4000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xdr:row>
      <xdr:rowOff>0</xdr:rowOff>
    </xdr:from>
    <xdr:ext cx="180975" cy="352425"/>
    <xdr:sp fLocksText="0">
      <xdr:nvSpPr>
        <xdr:cNvPr id="15" name="TextBox 15"/>
        <xdr:cNvSpPr txBox="1">
          <a:spLocks noChangeArrowheads="1"/>
        </xdr:cNvSpPr>
      </xdr:nvSpPr>
      <xdr:spPr>
        <a:xfrm>
          <a:off x="267652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1685925</xdr:colOff>
      <xdr:row>27</xdr:row>
      <xdr:rowOff>0</xdr:rowOff>
    </xdr:from>
    <xdr:ext cx="180975" cy="352425"/>
    <xdr:sp fLocksText="0">
      <xdr:nvSpPr>
        <xdr:cNvPr id="16" name="TextBox 16"/>
        <xdr:cNvSpPr txBox="1">
          <a:spLocks noChangeArrowheads="1"/>
        </xdr:cNvSpPr>
      </xdr:nvSpPr>
      <xdr:spPr>
        <a:xfrm>
          <a:off x="2667000"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xdr:row>
      <xdr:rowOff>0</xdr:rowOff>
    </xdr:from>
    <xdr:ext cx="180975" cy="352425"/>
    <xdr:sp fLocksText="0">
      <xdr:nvSpPr>
        <xdr:cNvPr id="17" name="TextBox 17"/>
        <xdr:cNvSpPr txBox="1">
          <a:spLocks noChangeArrowheads="1"/>
        </xdr:cNvSpPr>
      </xdr:nvSpPr>
      <xdr:spPr>
        <a:xfrm>
          <a:off x="267652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xdr:row>
      <xdr:rowOff>0</xdr:rowOff>
    </xdr:from>
    <xdr:ext cx="180975" cy="352425"/>
    <xdr:sp fLocksText="0">
      <xdr:nvSpPr>
        <xdr:cNvPr id="18" name="TextBox 18"/>
        <xdr:cNvSpPr txBox="1">
          <a:spLocks noChangeArrowheads="1"/>
        </xdr:cNvSpPr>
      </xdr:nvSpPr>
      <xdr:spPr>
        <a:xfrm>
          <a:off x="267652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xdr:row>
      <xdr:rowOff>0</xdr:rowOff>
    </xdr:from>
    <xdr:ext cx="180975" cy="352425"/>
    <xdr:sp fLocksText="0">
      <xdr:nvSpPr>
        <xdr:cNvPr id="19" name="TextBox 19"/>
        <xdr:cNvSpPr txBox="1">
          <a:spLocks noChangeArrowheads="1"/>
        </xdr:cNvSpPr>
      </xdr:nvSpPr>
      <xdr:spPr>
        <a:xfrm>
          <a:off x="267652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1685925</xdr:colOff>
      <xdr:row>27</xdr:row>
      <xdr:rowOff>0</xdr:rowOff>
    </xdr:from>
    <xdr:ext cx="180975" cy="352425"/>
    <xdr:sp fLocksText="0">
      <xdr:nvSpPr>
        <xdr:cNvPr id="20" name="TextBox 20"/>
        <xdr:cNvSpPr txBox="1">
          <a:spLocks noChangeArrowheads="1"/>
        </xdr:cNvSpPr>
      </xdr:nvSpPr>
      <xdr:spPr>
        <a:xfrm>
          <a:off x="2667000"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xdr:row>
      <xdr:rowOff>0</xdr:rowOff>
    </xdr:from>
    <xdr:ext cx="180975" cy="352425"/>
    <xdr:sp fLocksText="0">
      <xdr:nvSpPr>
        <xdr:cNvPr id="21" name="TextBox 21"/>
        <xdr:cNvSpPr txBox="1">
          <a:spLocks noChangeArrowheads="1"/>
        </xdr:cNvSpPr>
      </xdr:nvSpPr>
      <xdr:spPr>
        <a:xfrm>
          <a:off x="267652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xdr:row>
      <xdr:rowOff>0</xdr:rowOff>
    </xdr:from>
    <xdr:ext cx="180975" cy="352425"/>
    <xdr:sp fLocksText="0">
      <xdr:nvSpPr>
        <xdr:cNvPr id="22" name="TextBox 22"/>
        <xdr:cNvSpPr txBox="1">
          <a:spLocks noChangeArrowheads="1"/>
        </xdr:cNvSpPr>
      </xdr:nvSpPr>
      <xdr:spPr>
        <a:xfrm>
          <a:off x="267652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1628775</xdr:colOff>
      <xdr:row>27</xdr:row>
      <xdr:rowOff>0</xdr:rowOff>
    </xdr:from>
    <xdr:ext cx="180975" cy="352425"/>
    <xdr:sp fLocksText="0">
      <xdr:nvSpPr>
        <xdr:cNvPr id="23" name="TextBox 23"/>
        <xdr:cNvSpPr txBox="1">
          <a:spLocks noChangeArrowheads="1"/>
        </xdr:cNvSpPr>
      </xdr:nvSpPr>
      <xdr:spPr>
        <a:xfrm>
          <a:off x="2609850"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xdr:row>
      <xdr:rowOff>0</xdr:rowOff>
    </xdr:from>
    <xdr:ext cx="180975" cy="352425"/>
    <xdr:sp fLocksText="0">
      <xdr:nvSpPr>
        <xdr:cNvPr id="24" name="TextBox 24"/>
        <xdr:cNvSpPr txBox="1">
          <a:spLocks noChangeArrowheads="1"/>
        </xdr:cNvSpPr>
      </xdr:nvSpPr>
      <xdr:spPr>
        <a:xfrm>
          <a:off x="261937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xdr:row>
      <xdr:rowOff>0</xdr:rowOff>
    </xdr:from>
    <xdr:ext cx="180975" cy="352425"/>
    <xdr:sp fLocksText="0">
      <xdr:nvSpPr>
        <xdr:cNvPr id="25" name="TextBox 25"/>
        <xdr:cNvSpPr txBox="1">
          <a:spLocks noChangeArrowheads="1"/>
        </xdr:cNvSpPr>
      </xdr:nvSpPr>
      <xdr:spPr>
        <a:xfrm>
          <a:off x="261937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1628775</xdr:colOff>
      <xdr:row>27</xdr:row>
      <xdr:rowOff>0</xdr:rowOff>
    </xdr:from>
    <xdr:ext cx="180975" cy="352425"/>
    <xdr:sp fLocksText="0">
      <xdr:nvSpPr>
        <xdr:cNvPr id="26" name="TextBox 26"/>
        <xdr:cNvSpPr txBox="1">
          <a:spLocks noChangeArrowheads="1"/>
        </xdr:cNvSpPr>
      </xdr:nvSpPr>
      <xdr:spPr>
        <a:xfrm>
          <a:off x="2609850"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xdr:row>
      <xdr:rowOff>0</xdr:rowOff>
    </xdr:from>
    <xdr:ext cx="180975" cy="352425"/>
    <xdr:sp fLocksText="0">
      <xdr:nvSpPr>
        <xdr:cNvPr id="27" name="TextBox 27"/>
        <xdr:cNvSpPr txBox="1">
          <a:spLocks noChangeArrowheads="1"/>
        </xdr:cNvSpPr>
      </xdr:nvSpPr>
      <xdr:spPr>
        <a:xfrm>
          <a:off x="261937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xdr:row>
      <xdr:rowOff>0</xdr:rowOff>
    </xdr:from>
    <xdr:ext cx="180975" cy="352425"/>
    <xdr:sp fLocksText="0">
      <xdr:nvSpPr>
        <xdr:cNvPr id="28" name="TextBox 28"/>
        <xdr:cNvSpPr txBox="1">
          <a:spLocks noChangeArrowheads="1"/>
        </xdr:cNvSpPr>
      </xdr:nvSpPr>
      <xdr:spPr>
        <a:xfrm>
          <a:off x="2619375" y="1000125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276</xdr:row>
      <xdr:rowOff>0</xdr:rowOff>
    </xdr:from>
    <xdr:ext cx="180975" cy="466725"/>
    <xdr:sp fLocksText="0">
      <xdr:nvSpPr>
        <xdr:cNvPr id="29" name="TextBox 29"/>
        <xdr:cNvSpPr txBox="1">
          <a:spLocks noChangeArrowheads="1"/>
        </xdr:cNvSpPr>
      </xdr:nvSpPr>
      <xdr:spPr>
        <a:xfrm>
          <a:off x="267652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1685925</xdr:colOff>
      <xdr:row>276</xdr:row>
      <xdr:rowOff>0</xdr:rowOff>
    </xdr:from>
    <xdr:ext cx="180975" cy="466725"/>
    <xdr:sp fLocksText="0">
      <xdr:nvSpPr>
        <xdr:cNvPr id="30" name="TextBox 30"/>
        <xdr:cNvSpPr txBox="1">
          <a:spLocks noChangeArrowheads="1"/>
        </xdr:cNvSpPr>
      </xdr:nvSpPr>
      <xdr:spPr>
        <a:xfrm>
          <a:off x="2667000"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276</xdr:row>
      <xdr:rowOff>0</xdr:rowOff>
    </xdr:from>
    <xdr:ext cx="180975" cy="466725"/>
    <xdr:sp fLocksText="0">
      <xdr:nvSpPr>
        <xdr:cNvPr id="31" name="TextBox 31"/>
        <xdr:cNvSpPr txBox="1">
          <a:spLocks noChangeArrowheads="1"/>
        </xdr:cNvSpPr>
      </xdr:nvSpPr>
      <xdr:spPr>
        <a:xfrm>
          <a:off x="267652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276</xdr:row>
      <xdr:rowOff>0</xdr:rowOff>
    </xdr:from>
    <xdr:ext cx="180975" cy="466725"/>
    <xdr:sp fLocksText="0">
      <xdr:nvSpPr>
        <xdr:cNvPr id="32" name="TextBox 32"/>
        <xdr:cNvSpPr txBox="1">
          <a:spLocks noChangeArrowheads="1"/>
        </xdr:cNvSpPr>
      </xdr:nvSpPr>
      <xdr:spPr>
        <a:xfrm>
          <a:off x="267652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276</xdr:row>
      <xdr:rowOff>0</xdr:rowOff>
    </xdr:from>
    <xdr:ext cx="180975" cy="466725"/>
    <xdr:sp fLocksText="0">
      <xdr:nvSpPr>
        <xdr:cNvPr id="33" name="TextBox 33"/>
        <xdr:cNvSpPr txBox="1">
          <a:spLocks noChangeArrowheads="1"/>
        </xdr:cNvSpPr>
      </xdr:nvSpPr>
      <xdr:spPr>
        <a:xfrm>
          <a:off x="267652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1685925</xdr:colOff>
      <xdr:row>276</xdr:row>
      <xdr:rowOff>0</xdr:rowOff>
    </xdr:from>
    <xdr:ext cx="180975" cy="466725"/>
    <xdr:sp fLocksText="0">
      <xdr:nvSpPr>
        <xdr:cNvPr id="34" name="TextBox 34"/>
        <xdr:cNvSpPr txBox="1">
          <a:spLocks noChangeArrowheads="1"/>
        </xdr:cNvSpPr>
      </xdr:nvSpPr>
      <xdr:spPr>
        <a:xfrm>
          <a:off x="2667000"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276</xdr:row>
      <xdr:rowOff>0</xdr:rowOff>
    </xdr:from>
    <xdr:ext cx="180975" cy="466725"/>
    <xdr:sp fLocksText="0">
      <xdr:nvSpPr>
        <xdr:cNvPr id="35" name="TextBox 35"/>
        <xdr:cNvSpPr txBox="1">
          <a:spLocks noChangeArrowheads="1"/>
        </xdr:cNvSpPr>
      </xdr:nvSpPr>
      <xdr:spPr>
        <a:xfrm>
          <a:off x="267652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276</xdr:row>
      <xdr:rowOff>0</xdr:rowOff>
    </xdr:from>
    <xdr:ext cx="180975" cy="466725"/>
    <xdr:sp fLocksText="0">
      <xdr:nvSpPr>
        <xdr:cNvPr id="36" name="TextBox 36"/>
        <xdr:cNvSpPr txBox="1">
          <a:spLocks noChangeArrowheads="1"/>
        </xdr:cNvSpPr>
      </xdr:nvSpPr>
      <xdr:spPr>
        <a:xfrm>
          <a:off x="267652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1628775</xdr:colOff>
      <xdr:row>276</xdr:row>
      <xdr:rowOff>0</xdr:rowOff>
    </xdr:from>
    <xdr:ext cx="180975" cy="466725"/>
    <xdr:sp fLocksText="0">
      <xdr:nvSpPr>
        <xdr:cNvPr id="37" name="TextBox 37"/>
        <xdr:cNvSpPr txBox="1">
          <a:spLocks noChangeArrowheads="1"/>
        </xdr:cNvSpPr>
      </xdr:nvSpPr>
      <xdr:spPr>
        <a:xfrm>
          <a:off x="2609850"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276</xdr:row>
      <xdr:rowOff>0</xdr:rowOff>
    </xdr:from>
    <xdr:ext cx="180975" cy="466725"/>
    <xdr:sp fLocksText="0">
      <xdr:nvSpPr>
        <xdr:cNvPr id="38" name="TextBox 38"/>
        <xdr:cNvSpPr txBox="1">
          <a:spLocks noChangeArrowheads="1"/>
        </xdr:cNvSpPr>
      </xdr:nvSpPr>
      <xdr:spPr>
        <a:xfrm>
          <a:off x="261937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276</xdr:row>
      <xdr:rowOff>0</xdr:rowOff>
    </xdr:from>
    <xdr:ext cx="180975" cy="466725"/>
    <xdr:sp fLocksText="0">
      <xdr:nvSpPr>
        <xdr:cNvPr id="39" name="TextBox 39"/>
        <xdr:cNvSpPr txBox="1">
          <a:spLocks noChangeArrowheads="1"/>
        </xdr:cNvSpPr>
      </xdr:nvSpPr>
      <xdr:spPr>
        <a:xfrm>
          <a:off x="261937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1628775</xdr:colOff>
      <xdr:row>276</xdr:row>
      <xdr:rowOff>0</xdr:rowOff>
    </xdr:from>
    <xdr:ext cx="180975" cy="466725"/>
    <xdr:sp fLocksText="0">
      <xdr:nvSpPr>
        <xdr:cNvPr id="40" name="TextBox 40"/>
        <xdr:cNvSpPr txBox="1">
          <a:spLocks noChangeArrowheads="1"/>
        </xdr:cNvSpPr>
      </xdr:nvSpPr>
      <xdr:spPr>
        <a:xfrm>
          <a:off x="2609850"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276</xdr:row>
      <xdr:rowOff>0</xdr:rowOff>
    </xdr:from>
    <xdr:ext cx="180975" cy="466725"/>
    <xdr:sp fLocksText="0">
      <xdr:nvSpPr>
        <xdr:cNvPr id="41" name="TextBox 41"/>
        <xdr:cNvSpPr txBox="1">
          <a:spLocks noChangeArrowheads="1"/>
        </xdr:cNvSpPr>
      </xdr:nvSpPr>
      <xdr:spPr>
        <a:xfrm>
          <a:off x="261937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276</xdr:row>
      <xdr:rowOff>0</xdr:rowOff>
    </xdr:from>
    <xdr:ext cx="180975" cy="466725"/>
    <xdr:sp fLocksText="0">
      <xdr:nvSpPr>
        <xdr:cNvPr id="42" name="TextBox 42"/>
        <xdr:cNvSpPr txBox="1">
          <a:spLocks noChangeArrowheads="1"/>
        </xdr:cNvSpPr>
      </xdr:nvSpPr>
      <xdr:spPr>
        <a:xfrm>
          <a:off x="2619375" y="95040450"/>
          <a:ext cx="180975"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275</xdr:row>
      <xdr:rowOff>0</xdr:rowOff>
    </xdr:from>
    <xdr:ext cx="180975" cy="266700"/>
    <xdr:sp fLocksText="0">
      <xdr:nvSpPr>
        <xdr:cNvPr id="43" name="TextBox 43"/>
        <xdr:cNvSpPr txBox="1">
          <a:spLocks noChangeArrowheads="1"/>
        </xdr:cNvSpPr>
      </xdr:nvSpPr>
      <xdr:spPr>
        <a:xfrm>
          <a:off x="267652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1685925</xdr:colOff>
      <xdr:row>275</xdr:row>
      <xdr:rowOff>0</xdr:rowOff>
    </xdr:from>
    <xdr:ext cx="180975" cy="266700"/>
    <xdr:sp fLocksText="0">
      <xdr:nvSpPr>
        <xdr:cNvPr id="44" name="TextBox 44"/>
        <xdr:cNvSpPr txBox="1">
          <a:spLocks noChangeArrowheads="1"/>
        </xdr:cNvSpPr>
      </xdr:nvSpPr>
      <xdr:spPr>
        <a:xfrm>
          <a:off x="2667000"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275</xdr:row>
      <xdr:rowOff>0</xdr:rowOff>
    </xdr:from>
    <xdr:ext cx="180975" cy="266700"/>
    <xdr:sp fLocksText="0">
      <xdr:nvSpPr>
        <xdr:cNvPr id="45" name="TextBox 45"/>
        <xdr:cNvSpPr txBox="1">
          <a:spLocks noChangeArrowheads="1"/>
        </xdr:cNvSpPr>
      </xdr:nvSpPr>
      <xdr:spPr>
        <a:xfrm>
          <a:off x="267652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275</xdr:row>
      <xdr:rowOff>0</xdr:rowOff>
    </xdr:from>
    <xdr:ext cx="180975" cy="266700"/>
    <xdr:sp fLocksText="0">
      <xdr:nvSpPr>
        <xdr:cNvPr id="46" name="TextBox 46"/>
        <xdr:cNvSpPr txBox="1">
          <a:spLocks noChangeArrowheads="1"/>
        </xdr:cNvSpPr>
      </xdr:nvSpPr>
      <xdr:spPr>
        <a:xfrm>
          <a:off x="267652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275</xdr:row>
      <xdr:rowOff>0</xdr:rowOff>
    </xdr:from>
    <xdr:ext cx="180975" cy="266700"/>
    <xdr:sp fLocksText="0">
      <xdr:nvSpPr>
        <xdr:cNvPr id="47" name="TextBox 47"/>
        <xdr:cNvSpPr txBox="1">
          <a:spLocks noChangeArrowheads="1"/>
        </xdr:cNvSpPr>
      </xdr:nvSpPr>
      <xdr:spPr>
        <a:xfrm>
          <a:off x="267652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1685925</xdr:colOff>
      <xdr:row>275</xdr:row>
      <xdr:rowOff>0</xdr:rowOff>
    </xdr:from>
    <xdr:ext cx="180975" cy="266700"/>
    <xdr:sp fLocksText="0">
      <xdr:nvSpPr>
        <xdr:cNvPr id="48" name="TextBox 48"/>
        <xdr:cNvSpPr txBox="1">
          <a:spLocks noChangeArrowheads="1"/>
        </xdr:cNvSpPr>
      </xdr:nvSpPr>
      <xdr:spPr>
        <a:xfrm>
          <a:off x="2667000"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275</xdr:row>
      <xdr:rowOff>0</xdr:rowOff>
    </xdr:from>
    <xdr:ext cx="180975" cy="266700"/>
    <xdr:sp fLocksText="0">
      <xdr:nvSpPr>
        <xdr:cNvPr id="49" name="TextBox 49"/>
        <xdr:cNvSpPr txBox="1">
          <a:spLocks noChangeArrowheads="1"/>
        </xdr:cNvSpPr>
      </xdr:nvSpPr>
      <xdr:spPr>
        <a:xfrm>
          <a:off x="267652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1695450</xdr:colOff>
      <xdr:row>275</xdr:row>
      <xdr:rowOff>0</xdr:rowOff>
    </xdr:from>
    <xdr:ext cx="180975" cy="266700"/>
    <xdr:sp fLocksText="0">
      <xdr:nvSpPr>
        <xdr:cNvPr id="50" name="TextBox 50"/>
        <xdr:cNvSpPr txBox="1">
          <a:spLocks noChangeArrowheads="1"/>
        </xdr:cNvSpPr>
      </xdr:nvSpPr>
      <xdr:spPr>
        <a:xfrm>
          <a:off x="267652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1628775</xdr:colOff>
      <xdr:row>275</xdr:row>
      <xdr:rowOff>0</xdr:rowOff>
    </xdr:from>
    <xdr:ext cx="180975" cy="266700"/>
    <xdr:sp fLocksText="0">
      <xdr:nvSpPr>
        <xdr:cNvPr id="51" name="TextBox 51"/>
        <xdr:cNvSpPr txBox="1">
          <a:spLocks noChangeArrowheads="1"/>
        </xdr:cNvSpPr>
      </xdr:nvSpPr>
      <xdr:spPr>
        <a:xfrm>
          <a:off x="2609850"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275</xdr:row>
      <xdr:rowOff>0</xdr:rowOff>
    </xdr:from>
    <xdr:ext cx="180975" cy="266700"/>
    <xdr:sp fLocksText="0">
      <xdr:nvSpPr>
        <xdr:cNvPr id="52" name="TextBox 52"/>
        <xdr:cNvSpPr txBox="1">
          <a:spLocks noChangeArrowheads="1"/>
        </xdr:cNvSpPr>
      </xdr:nvSpPr>
      <xdr:spPr>
        <a:xfrm>
          <a:off x="261937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275</xdr:row>
      <xdr:rowOff>0</xdr:rowOff>
    </xdr:from>
    <xdr:ext cx="180975" cy="266700"/>
    <xdr:sp fLocksText="0">
      <xdr:nvSpPr>
        <xdr:cNvPr id="53" name="TextBox 53"/>
        <xdr:cNvSpPr txBox="1">
          <a:spLocks noChangeArrowheads="1"/>
        </xdr:cNvSpPr>
      </xdr:nvSpPr>
      <xdr:spPr>
        <a:xfrm>
          <a:off x="261937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1628775</xdr:colOff>
      <xdr:row>275</xdr:row>
      <xdr:rowOff>0</xdr:rowOff>
    </xdr:from>
    <xdr:ext cx="180975" cy="266700"/>
    <xdr:sp fLocksText="0">
      <xdr:nvSpPr>
        <xdr:cNvPr id="54" name="TextBox 54"/>
        <xdr:cNvSpPr txBox="1">
          <a:spLocks noChangeArrowheads="1"/>
        </xdr:cNvSpPr>
      </xdr:nvSpPr>
      <xdr:spPr>
        <a:xfrm>
          <a:off x="2609850"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275</xdr:row>
      <xdr:rowOff>0</xdr:rowOff>
    </xdr:from>
    <xdr:ext cx="180975" cy="266700"/>
    <xdr:sp fLocksText="0">
      <xdr:nvSpPr>
        <xdr:cNvPr id="55" name="TextBox 55"/>
        <xdr:cNvSpPr txBox="1">
          <a:spLocks noChangeArrowheads="1"/>
        </xdr:cNvSpPr>
      </xdr:nvSpPr>
      <xdr:spPr>
        <a:xfrm>
          <a:off x="261937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1638300</xdr:colOff>
      <xdr:row>275</xdr:row>
      <xdr:rowOff>0</xdr:rowOff>
    </xdr:from>
    <xdr:ext cx="180975" cy="266700"/>
    <xdr:sp fLocksText="0">
      <xdr:nvSpPr>
        <xdr:cNvPr id="56" name="TextBox 56"/>
        <xdr:cNvSpPr txBox="1">
          <a:spLocks noChangeArrowheads="1"/>
        </xdr:cNvSpPr>
      </xdr:nvSpPr>
      <xdr:spPr>
        <a:xfrm>
          <a:off x="2619375" y="9464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84"/>
  <sheetViews>
    <sheetView tabSelected="1" zoomScale="120" zoomScaleNormal="120" zoomScaleSheetLayoutView="100" workbookViewId="0" topLeftCell="A220">
      <selection activeCell="B227" sqref="B227:B229"/>
    </sheetView>
  </sheetViews>
  <sheetFormatPr defaultColWidth="9.140625" defaultRowHeight="12.75"/>
  <cols>
    <col min="1" max="1" width="6.8515625" style="362" customWidth="1"/>
    <col min="2" max="2" width="61.00390625" style="5" customWidth="1"/>
    <col min="3" max="3" width="7.57421875" style="7" customWidth="1"/>
    <col min="4" max="4" width="10.00390625" style="8" customWidth="1"/>
    <col min="5" max="5" width="36.00390625" style="5" customWidth="1"/>
    <col min="6" max="16384" width="9.140625" style="5" customWidth="1"/>
  </cols>
  <sheetData>
    <row r="1" spans="1:5" s="3" customFormat="1" ht="19.5" customHeight="1">
      <c r="A1" s="412" t="s">
        <v>158</v>
      </c>
      <c r="B1" s="412"/>
      <c r="C1" s="412"/>
      <c r="D1" s="412"/>
      <c r="E1" s="385"/>
    </row>
    <row r="2" spans="1:5" s="3" customFormat="1" ht="33" customHeight="1">
      <c r="A2" s="413" t="s">
        <v>347</v>
      </c>
      <c r="B2" s="413"/>
      <c r="C2" s="413"/>
      <c r="D2" s="413"/>
      <c r="E2" s="385"/>
    </row>
    <row r="3" spans="1:5" s="3" customFormat="1" ht="15">
      <c r="A3" s="414" t="s">
        <v>18</v>
      </c>
      <c r="B3" s="414"/>
      <c r="C3" s="414"/>
      <c r="D3" s="414"/>
      <c r="E3" s="385"/>
    </row>
    <row r="4" spans="1:5" s="2" customFormat="1" ht="12.75" customHeight="1" thickBot="1">
      <c r="A4" s="415" t="s">
        <v>19</v>
      </c>
      <c r="B4" s="415"/>
      <c r="C4" s="415"/>
      <c r="D4" s="415"/>
      <c r="E4" s="386"/>
    </row>
    <row r="5" spans="1:5" s="4" customFormat="1" ht="12.75" customHeight="1">
      <c r="A5" s="416" t="s">
        <v>6</v>
      </c>
      <c r="B5" s="419" t="s">
        <v>4</v>
      </c>
      <c r="C5" s="421" t="s">
        <v>5</v>
      </c>
      <c r="D5" s="421" t="s">
        <v>2</v>
      </c>
      <c r="E5" s="387"/>
    </row>
    <row r="6" spans="1:5" s="4" customFormat="1" ht="13.5" customHeight="1">
      <c r="A6" s="417"/>
      <c r="B6" s="420"/>
      <c r="C6" s="422"/>
      <c r="D6" s="422"/>
      <c r="E6" s="387"/>
    </row>
    <row r="7" spans="1:5" s="4" customFormat="1" ht="13.5" customHeight="1">
      <c r="A7" s="417"/>
      <c r="B7" s="420"/>
      <c r="C7" s="422"/>
      <c r="D7" s="422"/>
      <c r="E7" s="387"/>
    </row>
    <row r="8" spans="1:5" s="4" customFormat="1" ht="15">
      <c r="A8" s="418"/>
      <c r="B8" s="420"/>
      <c r="C8" s="422"/>
      <c r="D8" s="422"/>
      <c r="E8" s="387"/>
    </row>
    <row r="9" spans="1:10" s="363" customFormat="1" ht="15.75">
      <c r="A9" s="383">
        <v>1</v>
      </c>
      <c r="B9" s="388" t="s">
        <v>348</v>
      </c>
      <c r="C9" s="374"/>
      <c r="D9" s="368"/>
      <c r="E9" s="389"/>
      <c r="J9" s="364"/>
    </row>
    <row r="10" spans="1:10" s="363" customFormat="1" ht="47.25">
      <c r="A10" s="383">
        <v>1.1</v>
      </c>
      <c r="B10" s="381" t="s">
        <v>349</v>
      </c>
      <c r="C10" s="374" t="s">
        <v>9</v>
      </c>
      <c r="D10" s="368">
        <f>(2*19.65+2*10.25)*1*1.2</f>
        <v>71.75999999999999</v>
      </c>
      <c r="E10" s="389"/>
      <c r="J10" s="364"/>
    </row>
    <row r="11" spans="1:10" s="363" customFormat="1" ht="31.5">
      <c r="A11" s="383">
        <v>1.2</v>
      </c>
      <c r="B11" s="381" t="s">
        <v>350</v>
      </c>
      <c r="C11" s="374" t="s">
        <v>9</v>
      </c>
      <c r="D11" s="368">
        <v>71.76</v>
      </c>
      <c r="E11" s="389"/>
      <c r="J11" s="364"/>
    </row>
    <row r="12" spans="1:10" s="363" customFormat="1" ht="47.25">
      <c r="A12" s="383">
        <v>1.3</v>
      </c>
      <c r="B12" s="367" t="s">
        <v>351</v>
      </c>
      <c r="C12" s="373" t="s">
        <v>10</v>
      </c>
      <c r="D12" s="368">
        <f>(2*19.65+2*10.25)*1.6</f>
        <v>95.68</v>
      </c>
      <c r="E12" s="389"/>
      <c r="J12" s="364"/>
    </row>
    <row r="13" spans="1:10" s="363" customFormat="1" ht="47.25">
      <c r="A13" s="383">
        <v>1.4</v>
      </c>
      <c r="B13" s="367" t="s">
        <v>773</v>
      </c>
      <c r="C13" s="371" t="s">
        <v>10</v>
      </c>
      <c r="D13" s="368">
        <v>95.68</v>
      </c>
      <c r="E13" s="389"/>
      <c r="J13" s="364"/>
    </row>
    <row r="14" spans="1:10" s="363" customFormat="1" ht="31.5">
      <c r="A14" s="383">
        <v>1.5</v>
      </c>
      <c r="B14" s="365" t="s">
        <v>352</v>
      </c>
      <c r="C14" s="371" t="s">
        <v>10</v>
      </c>
      <c r="D14" s="368">
        <f>(2*19.65+2*10.25)*1</f>
        <v>59.8</v>
      </c>
      <c r="E14" s="389"/>
      <c r="J14" s="364"/>
    </row>
    <row r="15" spans="1:5" s="363" customFormat="1" ht="31.5">
      <c r="A15" s="383">
        <v>1.6</v>
      </c>
      <c r="B15" s="365" t="s">
        <v>353</v>
      </c>
      <c r="C15" s="371" t="s">
        <v>10</v>
      </c>
      <c r="D15" s="368">
        <v>36</v>
      </c>
      <c r="E15" s="389"/>
    </row>
    <row r="16" spans="1:5" s="363" customFormat="1" ht="31.5">
      <c r="A16" s="383">
        <v>1.7</v>
      </c>
      <c r="B16" s="381" t="s">
        <v>354</v>
      </c>
      <c r="C16" s="373" t="s">
        <v>9</v>
      </c>
      <c r="D16" s="368">
        <f>6*0.85*1.3*0.15+6*3.1*0.85*0.15</f>
        <v>3.366</v>
      </c>
      <c r="E16" s="389"/>
    </row>
    <row r="17" spans="1:5" s="363" customFormat="1" ht="15.75">
      <c r="A17" s="383">
        <v>1.8</v>
      </c>
      <c r="B17" s="380" t="s">
        <v>355</v>
      </c>
      <c r="C17" s="366" t="s">
        <v>10</v>
      </c>
      <c r="D17" s="368">
        <f>6*3.1*0.85</f>
        <v>15.81</v>
      </c>
      <c r="E17" s="389"/>
    </row>
    <row r="18" spans="1:5" s="363" customFormat="1" ht="15.75">
      <c r="A18" s="383">
        <v>1.9</v>
      </c>
      <c r="B18" s="380" t="s">
        <v>356</v>
      </c>
      <c r="C18" s="366" t="s">
        <v>1</v>
      </c>
      <c r="D18" s="368">
        <f>6*0.25</f>
        <v>1.5</v>
      </c>
      <c r="E18" s="389"/>
    </row>
    <row r="19" spans="1:5" s="363" customFormat="1" ht="31.5">
      <c r="A19" s="374">
        <v>1.1</v>
      </c>
      <c r="B19" s="380" t="s">
        <v>357</v>
      </c>
      <c r="C19" s="366" t="s">
        <v>10</v>
      </c>
      <c r="D19" s="366">
        <f>6*0.65*1.15</f>
        <v>4.485</v>
      </c>
      <c r="E19" s="389"/>
    </row>
    <row r="20" spans="1:5" s="363" customFormat="1" ht="47.25">
      <c r="A20" s="383">
        <v>1.11</v>
      </c>
      <c r="B20" s="365" t="s">
        <v>358</v>
      </c>
      <c r="C20" s="383" t="s">
        <v>3</v>
      </c>
      <c r="D20" s="366">
        <v>6</v>
      </c>
      <c r="E20" s="389"/>
    </row>
    <row r="21" spans="1:5" s="363" customFormat="1" ht="15.75">
      <c r="A21" s="374">
        <v>1.12</v>
      </c>
      <c r="B21" s="380" t="s">
        <v>359</v>
      </c>
      <c r="C21" s="371" t="s">
        <v>9</v>
      </c>
      <c r="D21" s="368">
        <f>(2*19.65+2*10.25)*1*0.95</f>
        <v>56.809999999999995</v>
      </c>
      <c r="E21" s="389"/>
    </row>
    <row r="22" spans="1:5" s="363" customFormat="1" ht="63">
      <c r="A22" s="383">
        <v>1.13</v>
      </c>
      <c r="B22" s="372" t="s">
        <v>360</v>
      </c>
      <c r="C22" s="383" t="s">
        <v>10</v>
      </c>
      <c r="D22" s="368">
        <f>(2*19.65+2*10.25)*0.7+4*0.7*0.7-7*1.28*0.7</f>
        <v>37.547999999999995</v>
      </c>
      <c r="E22" s="389"/>
    </row>
    <row r="23" spans="1:5" s="363" customFormat="1" ht="31.5">
      <c r="A23" s="374">
        <v>1.14</v>
      </c>
      <c r="B23" s="381" t="s">
        <v>361</v>
      </c>
      <c r="C23" s="373" t="s">
        <v>10</v>
      </c>
      <c r="D23" s="368">
        <f>(2*19.65+2*10.25)*3</f>
        <v>179.39999999999998</v>
      </c>
      <c r="E23" s="389"/>
    </row>
    <row r="24" spans="1:5" s="363" customFormat="1" ht="15.75">
      <c r="A24" s="383">
        <v>1.15</v>
      </c>
      <c r="B24" s="381" t="s">
        <v>362</v>
      </c>
      <c r="C24" s="373" t="s">
        <v>10</v>
      </c>
      <c r="D24" s="368">
        <f>(2*19.65+2*10.25)*3</f>
        <v>179.39999999999998</v>
      </c>
      <c r="E24" s="389"/>
    </row>
    <row r="25" spans="1:5" s="363" customFormat="1" ht="15.75">
      <c r="A25" s="383">
        <v>2</v>
      </c>
      <c r="B25" s="388" t="s">
        <v>363</v>
      </c>
      <c r="C25" s="383"/>
      <c r="D25" s="366"/>
      <c r="E25" s="389"/>
    </row>
    <row r="26" spans="1:5" s="363" customFormat="1" ht="33" customHeight="1">
      <c r="A26" s="383">
        <v>2.1</v>
      </c>
      <c r="B26" s="365" t="s">
        <v>364</v>
      </c>
      <c r="C26" s="383" t="s">
        <v>1</v>
      </c>
      <c r="D26" s="368">
        <f>(2*19.65+2*10.25)-1.3</f>
        <v>58.5</v>
      </c>
      <c r="E26" s="389"/>
    </row>
    <row r="27" spans="1:5" s="363" customFormat="1" ht="15.75">
      <c r="A27" s="383">
        <v>2.2</v>
      </c>
      <c r="B27" s="365" t="s">
        <v>365</v>
      </c>
      <c r="C27" s="383" t="s">
        <v>1</v>
      </c>
      <c r="D27" s="368">
        <f>12*2.02+6*1.44+6*0.65+1.2</f>
        <v>37.980000000000004</v>
      </c>
      <c r="E27" s="389"/>
    </row>
    <row r="28" spans="1:5" s="363" customFormat="1" ht="31.5">
      <c r="A28" s="383">
        <v>2.3</v>
      </c>
      <c r="B28" s="365" t="s">
        <v>366</v>
      </c>
      <c r="C28" s="383" t="s">
        <v>10</v>
      </c>
      <c r="D28" s="366">
        <v>372.32</v>
      </c>
      <c r="E28" s="389"/>
    </row>
    <row r="29" spans="1:5" s="363" customFormat="1" ht="47.25">
      <c r="A29" s="383">
        <v>2.4</v>
      </c>
      <c r="B29" s="365" t="s">
        <v>774</v>
      </c>
      <c r="C29" s="371" t="s">
        <v>10</v>
      </c>
      <c r="D29" s="366">
        <v>372.32</v>
      </c>
      <c r="E29" s="389"/>
    </row>
    <row r="30" spans="1:5" s="363" customFormat="1" ht="47.25">
      <c r="A30" s="383">
        <v>2.5</v>
      </c>
      <c r="B30" s="365" t="s">
        <v>775</v>
      </c>
      <c r="C30" s="371" t="s">
        <v>10</v>
      </c>
      <c r="D30" s="366">
        <v>29.98</v>
      </c>
      <c r="E30" s="389"/>
    </row>
    <row r="31" spans="1:5" s="363" customFormat="1" ht="31.5">
      <c r="A31" s="383">
        <v>2.6</v>
      </c>
      <c r="B31" s="365" t="s">
        <v>368</v>
      </c>
      <c r="C31" s="371" t="s">
        <v>10</v>
      </c>
      <c r="D31" s="366">
        <f>372.32+29.98</f>
        <v>402.3</v>
      </c>
      <c r="E31" s="389"/>
    </row>
    <row r="32" spans="1:5" s="363" customFormat="1" ht="15.75">
      <c r="A32" s="383">
        <v>2.7</v>
      </c>
      <c r="B32" s="380" t="s">
        <v>369</v>
      </c>
      <c r="C32" s="371" t="s">
        <v>10</v>
      </c>
      <c r="D32" s="366">
        <v>402.3</v>
      </c>
      <c r="E32" s="389"/>
    </row>
    <row r="33" spans="1:5" s="363" customFormat="1" ht="15.75">
      <c r="A33" s="383">
        <v>2.8</v>
      </c>
      <c r="B33" s="365" t="s">
        <v>370</v>
      </c>
      <c r="C33" s="371" t="s">
        <v>10</v>
      </c>
      <c r="D33" s="366">
        <v>402.3</v>
      </c>
      <c r="E33" s="389"/>
    </row>
    <row r="34" spans="1:5" s="363" customFormat="1" ht="31.5">
      <c r="A34" s="383">
        <v>2.9</v>
      </c>
      <c r="B34" s="365" t="s">
        <v>776</v>
      </c>
      <c r="C34" s="371" t="s">
        <v>10</v>
      </c>
      <c r="D34" s="366">
        <v>402</v>
      </c>
      <c r="E34" s="389"/>
    </row>
    <row r="35" spans="1:5" s="363" customFormat="1" ht="15.75">
      <c r="A35" s="374">
        <v>2.1</v>
      </c>
      <c r="B35" s="372" t="s">
        <v>372</v>
      </c>
      <c r="C35" s="373" t="s">
        <v>1</v>
      </c>
      <c r="D35" s="366">
        <f>2.1*12+1.5*6+0.5*4+1.2</f>
        <v>37.400000000000006</v>
      </c>
      <c r="E35" s="389"/>
    </row>
    <row r="36" spans="1:5" s="363" customFormat="1" ht="47.25">
      <c r="A36" s="383">
        <v>2.11</v>
      </c>
      <c r="B36" s="365" t="s">
        <v>358</v>
      </c>
      <c r="C36" s="383" t="s">
        <v>3</v>
      </c>
      <c r="D36" s="366">
        <v>13</v>
      </c>
      <c r="E36" s="389"/>
    </row>
    <row r="37" spans="1:5" s="363" customFormat="1" ht="31.5">
      <c r="A37" s="383">
        <v>2.12</v>
      </c>
      <c r="B37" s="380" t="s">
        <v>373</v>
      </c>
      <c r="C37" s="366" t="s">
        <v>16</v>
      </c>
      <c r="D37" s="366">
        <v>1</v>
      </c>
      <c r="E37" s="389"/>
    </row>
    <row r="38" spans="1:5" s="363" customFormat="1" ht="15.75">
      <c r="A38" s="383">
        <v>2.13</v>
      </c>
      <c r="B38" s="380" t="s">
        <v>374</v>
      </c>
      <c r="C38" s="366" t="s">
        <v>16</v>
      </c>
      <c r="D38" s="366">
        <v>1</v>
      </c>
      <c r="E38" s="389"/>
    </row>
    <row r="39" spans="1:5" s="363" customFormat="1" ht="15.75">
      <c r="A39" s="383">
        <v>2.14</v>
      </c>
      <c r="B39" s="380" t="s">
        <v>778</v>
      </c>
      <c r="C39" s="373" t="s">
        <v>1</v>
      </c>
      <c r="D39" s="366">
        <v>150</v>
      </c>
      <c r="E39" s="389"/>
    </row>
    <row r="40" spans="1:5" s="363" customFormat="1" ht="15.75">
      <c r="A40" s="383">
        <v>3</v>
      </c>
      <c r="B40" s="388" t="s">
        <v>375</v>
      </c>
      <c r="C40" s="366"/>
      <c r="D40" s="371"/>
      <c r="E40" s="389"/>
    </row>
    <row r="41" spans="1:5" s="363" customFormat="1" ht="15.75">
      <c r="A41" s="383">
        <v>3.1</v>
      </c>
      <c r="B41" s="369" t="s">
        <v>376</v>
      </c>
      <c r="C41" s="366" t="s">
        <v>10</v>
      </c>
      <c r="D41" s="366">
        <f>2*0.886*2.071+2*0.986*2.086</f>
        <v>7.783404</v>
      </c>
      <c r="E41" s="389"/>
    </row>
    <row r="42" spans="1:5" s="363" customFormat="1" ht="27" customHeight="1">
      <c r="A42" s="383">
        <v>3.2</v>
      </c>
      <c r="B42" s="367" t="s">
        <v>377</v>
      </c>
      <c r="C42" s="373" t="s">
        <v>9</v>
      </c>
      <c r="D42" s="368">
        <v>1.2</v>
      </c>
      <c r="E42" s="389"/>
    </row>
    <row r="43" spans="1:5" s="363" customFormat="1" ht="63">
      <c r="A43" s="383">
        <v>3.3</v>
      </c>
      <c r="B43" s="367" t="s">
        <v>378</v>
      </c>
      <c r="C43" s="366" t="s">
        <v>10</v>
      </c>
      <c r="D43" s="368">
        <f>2*0.986*2.088</f>
        <v>4.117536</v>
      </c>
      <c r="E43" s="389"/>
    </row>
    <row r="44" spans="1:5" s="363" customFormat="1" ht="47.25">
      <c r="A44" s="383">
        <v>3.4</v>
      </c>
      <c r="B44" s="369" t="s">
        <v>379</v>
      </c>
      <c r="C44" s="366" t="s">
        <v>10</v>
      </c>
      <c r="D44" s="368">
        <f>2*0.886*2.071</f>
        <v>3.6698120000000003</v>
      </c>
      <c r="E44" s="389"/>
    </row>
    <row r="45" spans="1:5" s="363" customFormat="1" ht="15.75">
      <c r="A45" s="383">
        <v>3.5</v>
      </c>
      <c r="B45" s="369" t="s">
        <v>380</v>
      </c>
      <c r="C45" s="366" t="s">
        <v>10</v>
      </c>
      <c r="D45" s="368">
        <f>6*0.95*0.45</f>
        <v>2.565</v>
      </c>
      <c r="E45" s="389"/>
    </row>
    <row r="46" spans="1:5" s="363" customFormat="1" ht="15.75">
      <c r="A46" s="383">
        <v>3.6</v>
      </c>
      <c r="B46" s="367" t="s">
        <v>381</v>
      </c>
      <c r="C46" s="373" t="s">
        <v>9</v>
      </c>
      <c r="D46" s="368">
        <v>0.5</v>
      </c>
      <c r="E46" s="389"/>
    </row>
    <row r="47" spans="1:5" s="363" customFormat="1" ht="47.25">
      <c r="A47" s="383">
        <v>3.7</v>
      </c>
      <c r="B47" s="369" t="s">
        <v>382</v>
      </c>
      <c r="C47" s="366" t="s">
        <v>10</v>
      </c>
      <c r="D47" s="368">
        <v>2.57</v>
      </c>
      <c r="E47" s="389"/>
    </row>
    <row r="48" spans="1:5" s="363" customFormat="1" ht="15.75">
      <c r="A48" s="383">
        <v>3.8</v>
      </c>
      <c r="B48" s="369" t="s">
        <v>383</v>
      </c>
      <c r="C48" s="366" t="s">
        <v>3</v>
      </c>
      <c r="D48" s="368">
        <v>2</v>
      </c>
      <c r="E48" s="389"/>
    </row>
    <row r="49" spans="1:5" s="363" customFormat="1" ht="47.25">
      <c r="A49" s="383">
        <v>3.9</v>
      </c>
      <c r="B49" s="367" t="s">
        <v>384</v>
      </c>
      <c r="C49" s="373" t="s">
        <v>10</v>
      </c>
      <c r="D49" s="368">
        <v>4.8</v>
      </c>
      <c r="E49" s="389"/>
    </row>
    <row r="50" spans="1:5" s="363" customFormat="1" ht="31.5">
      <c r="A50" s="374">
        <v>3.1</v>
      </c>
      <c r="B50" s="369" t="s">
        <v>385</v>
      </c>
      <c r="C50" s="366" t="s">
        <v>3</v>
      </c>
      <c r="D50" s="368">
        <v>1</v>
      </c>
      <c r="E50" s="389"/>
    </row>
    <row r="51" spans="1:5" s="363" customFormat="1" ht="15.75">
      <c r="A51" s="383">
        <v>4</v>
      </c>
      <c r="B51" s="388" t="s">
        <v>386</v>
      </c>
      <c r="C51" s="366"/>
      <c r="D51" s="371"/>
      <c r="E51" s="389"/>
    </row>
    <row r="52" spans="1:5" s="363" customFormat="1" ht="15.75">
      <c r="A52" s="383">
        <v>4.1</v>
      </c>
      <c r="B52" s="369" t="s">
        <v>790</v>
      </c>
      <c r="C52" s="366" t="s">
        <v>10</v>
      </c>
      <c r="D52" s="368">
        <v>7.8</v>
      </c>
      <c r="E52" s="389"/>
    </row>
    <row r="53" spans="1:5" s="363" customFormat="1" ht="15.75">
      <c r="A53" s="383">
        <v>4.2</v>
      </c>
      <c r="B53" s="367" t="s">
        <v>786</v>
      </c>
      <c r="C53" s="373" t="s">
        <v>9</v>
      </c>
      <c r="D53" s="368">
        <v>1.5</v>
      </c>
      <c r="E53" s="389"/>
    </row>
    <row r="54" spans="1:5" s="363" customFormat="1" ht="63">
      <c r="A54" s="383">
        <v>4.3</v>
      </c>
      <c r="B54" s="369" t="s">
        <v>387</v>
      </c>
      <c r="C54" s="366" t="s">
        <v>3</v>
      </c>
      <c r="D54" s="368">
        <v>2</v>
      </c>
      <c r="E54" s="389"/>
    </row>
    <row r="55" spans="1:5" s="363" customFormat="1" ht="63">
      <c r="A55" s="383">
        <v>4.4</v>
      </c>
      <c r="B55" s="369" t="s">
        <v>388</v>
      </c>
      <c r="C55" s="366" t="s">
        <v>3</v>
      </c>
      <c r="D55" s="368">
        <v>1</v>
      </c>
      <c r="E55" s="389"/>
    </row>
    <row r="56" spans="1:5" s="363" customFormat="1" ht="63">
      <c r="A56" s="383">
        <v>4.5</v>
      </c>
      <c r="B56" s="369" t="s">
        <v>389</v>
      </c>
      <c r="C56" s="366" t="s">
        <v>3</v>
      </c>
      <c r="D56" s="368">
        <v>1</v>
      </c>
      <c r="E56" s="389"/>
    </row>
    <row r="57" spans="1:5" s="363" customFormat="1" ht="15.75">
      <c r="A57" s="383">
        <v>4.6</v>
      </c>
      <c r="B57" s="369" t="s">
        <v>791</v>
      </c>
      <c r="C57" s="366" t="s">
        <v>1</v>
      </c>
      <c r="D57" s="368">
        <v>6.8</v>
      </c>
      <c r="E57" s="389"/>
    </row>
    <row r="58" spans="1:5" s="363" customFormat="1" ht="47.25">
      <c r="A58" s="383">
        <v>4.7</v>
      </c>
      <c r="B58" s="367" t="s">
        <v>384</v>
      </c>
      <c r="C58" s="373" t="s">
        <v>10</v>
      </c>
      <c r="D58" s="368">
        <v>8.4</v>
      </c>
      <c r="E58" s="389"/>
    </row>
    <row r="59" spans="1:5" s="363" customFormat="1" ht="31.5">
      <c r="A59" s="383">
        <v>5</v>
      </c>
      <c r="B59" s="388" t="s">
        <v>390</v>
      </c>
      <c r="C59" s="366"/>
      <c r="D59" s="371"/>
      <c r="E59" s="389"/>
    </row>
    <row r="60" spans="1:5" s="363" customFormat="1" ht="63">
      <c r="A60" s="383">
        <v>5.1</v>
      </c>
      <c r="B60" s="370" t="s">
        <v>787</v>
      </c>
      <c r="C60" s="373" t="s">
        <v>391</v>
      </c>
      <c r="D60" s="371">
        <v>1</v>
      </c>
      <c r="E60" s="389"/>
    </row>
    <row r="61" spans="1:5" s="363" customFormat="1" ht="92.25" customHeight="1">
      <c r="A61" s="383">
        <v>5.2</v>
      </c>
      <c r="B61" s="370" t="s">
        <v>777</v>
      </c>
      <c r="C61" s="371" t="s">
        <v>10</v>
      </c>
      <c r="D61" s="366">
        <v>94.5</v>
      </c>
      <c r="E61" s="389"/>
    </row>
    <row r="62" spans="1:5" s="363" customFormat="1" ht="31.5">
      <c r="A62" s="383">
        <v>5.3</v>
      </c>
      <c r="B62" s="365" t="s">
        <v>393</v>
      </c>
      <c r="C62" s="371" t="s">
        <v>10</v>
      </c>
      <c r="D62" s="366">
        <v>22.4</v>
      </c>
      <c r="E62" s="389"/>
    </row>
    <row r="63" spans="1:5" s="363" customFormat="1" ht="31.5">
      <c r="A63" s="383">
        <v>5.4</v>
      </c>
      <c r="B63" s="365" t="s">
        <v>368</v>
      </c>
      <c r="C63" s="371" t="s">
        <v>10</v>
      </c>
      <c r="D63" s="366">
        <v>27</v>
      </c>
      <c r="E63" s="389"/>
    </row>
    <row r="64" spans="1:5" s="363" customFormat="1" ht="15.75">
      <c r="A64" s="383">
        <v>5.5</v>
      </c>
      <c r="B64" s="380" t="s">
        <v>369</v>
      </c>
      <c r="C64" s="371" t="s">
        <v>10</v>
      </c>
      <c r="D64" s="366">
        <v>27</v>
      </c>
      <c r="E64" s="389"/>
    </row>
    <row r="65" spans="1:5" s="363" customFormat="1" ht="15.75">
      <c r="A65" s="383">
        <v>5.6</v>
      </c>
      <c r="B65" s="365" t="s">
        <v>370</v>
      </c>
      <c r="C65" s="371" t="s">
        <v>10</v>
      </c>
      <c r="D65" s="366">
        <v>27</v>
      </c>
      <c r="E65" s="389"/>
    </row>
    <row r="66" spans="1:5" s="363" customFormat="1" ht="15.75">
      <c r="A66" s="383">
        <v>5.7</v>
      </c>
      <c r="B66" s="365" t="s">
        <v>371</v>
      </c>
      <c r="C66" s="371" t="s">
        <v>10</v>
      </c>
      <c r="D66" s="366">
        <v>27</v>
      </c>
      <c r="E66" s="389"/>
    </row>
    <row r="67" spans="1:5" s="363" customFormat="1" ht="15.75">
      <c r="A67" s="383">
        <v>6</v>
      </c>
      <c r="B67" s="388" t="s">
        <v>394</v>
      </c>
      <c r="C67" s="366"/>
      <c r="D67" s="366"/>
      <c r="E67" s="389"/>
    </row>
    <row r="68" spans="1:5" s="363" customFormat="1" ht="31.5">
      <c r="A68" s="383">
        <v>6.1</v>
      </c>
      <c r="B68" s="365" t="s">
        <v>395</v>
      </c>
      <c r="C68" s="371" t="s">
        <v>10</v>
      </c>
      <c r="D68" s="366">
        <f>2*18.6*1.6</f>
        <v>59.52000000000001</v>
      </c>
      <c r="E68" s="389"/>
    </row>
    <row r="69" spans="1:5" s="363" customFormat="1" ht="47.25">
      <c r="A69" s="383">
        <v>6.2</v>
      </c>
      <c r="B69" s="365" t="s">
        <v>396</v>
      </c>
      <c r="C69" s="371" t="s">
        <v>10</v>
      </c>
      <c r="D69" s="366">
        <v>172.05</v>
      </c>
      <c r="E69" s="389"/>
    </row>
    <row r="70" spans="1:5" s="363" customFormat="1" ht="15.75">
      <c r="A70" s="383">
        <v>6.3</v>
      </c>
      <c r="B70" s="365" t="s">
        <v>397</v>
      </c>
      <c r="C70" s="371" t="s">
        <v>10</v>
      </c>
      <c r="D70" s="366">
        <f>(18.6+4+5+4.5)*0.7</f>
        <v>22.47</v>
      </c>
      <c r="E70" s="389"/>
    </row>
    <row r="71" spans="1:5" s="363" customFormat="1" ht="31.5" customHeight="1">
      <c r="A71" s="383">
        <v>6.4</v>
      </c>
      <c r="B71" s="365" t="s">
        <v>398</v>
      </c>
      <c r="C71" s="371" t="s">
        <v>10</v>
      </c>
      <c r="D71" s="368">
        <f>20.8</f>
        <v>20.8</v>
      </c>
      <c r="E71" s="389"/>
    </row>
    <row r="72" spans="1:5" s="363" customFormat="1" ht="15.75">
      <c r="A72" s="383">
        <v>7</v>
      </c>
      <c r="B72" s="388" t="s">
        <v>399</v>
      </c>
      <c r="C72" s="371"/>
      <c r="D72" s="366"/>
      <c r="E72" s="389"/>
    </row>
    <row r="73" spans="1:5" s="363" customFormat="1" ht="31.5">
      <c r="A73" s="383">
        <v>7.1</v>
      </c>
      <c r="B73" s="372" t="s">
        <v>400</v>
      </c>
      <c r="C73" s="383" t="s">
        <v>10</v>
      </c>
      <c r="D73" s="374">
        <f>21*13.2</f>
        <v>277.2</v>
      </c>
      <c r="E73" s="389"/>
    </row>
    <row r="74" spans="1:5" s="363" customFormat="1" ht="15.75">
      <c r="A74" s="383">
        <v>7.2</v>
      </c>
      <c r="B74" s="381" t="s">
        <v>401</v>
      </c>
      <c r="C74" s="376" t="s">
        <v>10</v>
      </c>
      <c r="D74" s="374">
        <v>277.2</v>
      </c>
      <c r="E74" s="389"/>
    </row>
    <row r="75" spans="1:5" s="363" customFormat="1" ht="15.75">
      <c r="A75" s="383">
        <v>7.3</v>
      </c>
      <c r="B75" s="365" t="s">
        <v>402</v>
      </c>
      <c r="C75" s="371" t="s">
        <v>10</v>
      </c>
      <c r="D75" s="374">
        <v>277.2</v>
      </c>
      <c r="E75" s="389"/>
    </row>
    <row r="76" spans="1:5" s="363" customFormat="1" ht="47.25">
      <c r="A76" s="383">
        <v>7.4</v>
      </c>
      <c r="B76" s="372" t="s">
        <v>792</v>
      </c>
      <c r="C76" s="383" t="s">
        <v>10</v>
      </c>
      <c r="D76" s="374">
        <v>277.2</v>
      </c>
      <c r="E76" s="389"/>
    </row>
    <row r="77" spans="1:5" s="363" customFormat="1" ht="31.5">
      <c r="A77" s="383">
        <v>7.5</v>
      </c>
      <c r="B77" s="380" t="s">
        <v>403</v>
      </c>
      <c r="C77" s="373" t="s">
        <v>10</v>
      </c>
      <c r="D77" s="368">
        <v>46</v>
      </c>
      <c r="E77" s="389"/>
    </row>
    <row r="78" spans="1:5" s="363" customFormat="1" ht="47.25">
      <c r="A78" s="383">
        <v>7.6</v>
      </c>
      <c r="B78" s="372" t="s">
        <v>159</v>
      </c>
      <c r="C78" s="373" t="s">
        <v>1</v>
      </c>
      <c r="D78" s="368">
        <v>21</v>
      </c>
      <c r="E78" s="389"/>
    </row>
    <row r="79" spans="1:5" s="363" customFormat="1" ht="15.75">
      <c r="A79" s="383">
        <v>7.7</v>
      </c>
      <c r="B79" s="372" t="s">
        <v>404</v>
      </c>
      <c r="C79" s="373" t="s">
        <v>391</v>
      </c>
      <c r="D79" s="368">
        <v>5</v>
      </c>
      <c r="E79" s="389"/>
    </row>
    <row r="80" spans="1:5" s="363" customFormat="1" ht="15.75">
      <c r="A80" s="383">
        <v>7.8</v>
      </c>
      <c r="B80" s="365" t="s">
        <v>405</v>
      </c>
      <c r="C80" s="371" t="s">
        <v>10</v>
      </c>
      <c r="D80" s="368">
        <v>62</v>
      </c>
      <c r="E80" s="389"/>
    </row>
    <row r="81" spans="1:5" s="363" customFormat="1" ht="15.75">
      <c r="A81" s="383">
        <v>7.9</v>
      </c>
      <c r="B81" s="365" t="s">
        <v>406</v>
      </c>
      <c r="C81" s="371" t="s">
        <v>1</v>
      </c>
      <c r="D81" s="374">
        <v>42</v>
      </c>
      <c r="E81" s="389"/>
    </row>
    <row r="82" spans="1:5" s="363" customFormat="1" ht="15.75">
      <c r="A82" s="374">
        <v>7.1</v>
      </c>
      <c r="B82" s="365" t="s">
        <v>407</v>
      </c>
      <c r="C82" s="371" t="s">
        <v>1</v>
      </c>
      <c r="D82" s="374">
        <v>22</v>
      </c>
      <c r="E82" s="389"/>
    </row>
    <row r="83" spans="1:5" s="363" customFormat="1" ht="31.5">
      <c r="A83" s="383">
        <v>7.11</v>
      </c>
      <c r="B83" s="372" t="s">
        <v>408</v>
      </c>
      <c r="C83" s="373" t="s">
        <v>10</v>
      </c>
      <c r="D83" s="368">
        <f>2.5*1.2</f>
        <v>3</v>
      </c>
      <c r="E83" s="389"/>
    </row>
    <row r="84" spans="1:5" s="363" customFormat="1" ht="15.75">
      <c r="A84" s="383">
        <v>7.12</v>
      </c>
      <c r="B84" s="370" t="s">
        <v>409</v>
      </c>
      <c r="C84" s="373" t="s">
        <v>1</v>
      </c>
      <c r="D84" s="368">
        <v>2.5</v>
      </c>
      <c r="E84" s="389"/>
    </row>
    <row r="85" spans="1:5" s="363" customFormat="1" ht="15.75">
      <c r="A85" s="383">
        <v>7.13</v>
      </c>
      <c r="B85" s="370" t="s">
        <v>410</v>
      </c>
      <c r="C85" s="373" t="s">
        <v>1</v>
      </c>
      <c r="D85" s="368">
        <v>3.5</v>
      </c>
      <c r="E85" s="389"/>
    </row>
    <row r="86" spans="1:5" s="363" customFormat="1" ht="31.5">
      <c r="A86" s="383">
        <v>7.14</v>
      </c>
      <c r="B86" s="367" t="s">
        <v>411</v>
      </c>
      <c r="C86" s="373" t="s">
        <v>9</v>
      </c>
      <c r="D86" s="368">
        <v>4.85</v>
      </c>
      <c r="E86" s="389"/>
    </row>
    <row r="87" spans="1:5" s="363" customFormat="1" ht="31.5">
      <c r="A87" s="383">
        <v>7.15</v>
      </c>
      <c r="B87" s="367" t="s">
        <v>412</v>
      </c>
      <c r="C87" s="373" t="s">
        <v>3</v>
      </c>
      <c r="D87" s="368">
        <v>1</v>
      </c>
      <c r="E87" s="389"/>
    </row>
    <row r="88" spans="1:5" s="363" customFormat="1" ht="15.75">
      <c r="A88" s="383">
        <v>8</v>
      </c>
      <c r="B88" s="388" t="s">
        <v>413</v>
      </c>
      <c r="C88" s="383"/>
      <c r="D88" s="374"/>
      <c r="E88" s="389"/>
    </row>
    <row r="89" spans="1:5" s="363" customFormat="1" ht="15.75">
      <c r="A89" s="383">
        <v>8.1</v>
      </c>
      <c r="B89" s="367" t="s">
        <v>414</v>
      </c>
      <c r="C89" s="373" t="s">
        <v>15</v>
      </c>
      <c r="D89" s="368">
        <v>3</v>
      </c>
      <c r="E89" s="389"/>
    </row>
    <row r="90" spans="1:5" s="363" customFormat="1" ht="15.75">
      <c r="A90" s="383">
        <v>8.2</v>
      </c>
      <c r="B90" s="367" t="s">
        <v>415</v>
      </c>
      <c r="C90" s="373" t="s">
        <v>15</v>
      </c>
      <c r="D90" s="368">
        <v>4</v>
      </c>
      <c r="E90" s="389"/>
    </row>
    <row r="91" spans="1:5" s="363" customFormat="1" ht="15.75">
      <c r="A91" s="383">
        <v>8.3</v>
      </c>
      <c r="B91" s="367" t="s">
        <v>416</v>
      </c>
      <c r="C91" s="373" t="s">
        <v>3</v>
      </c>
      <c r="D91" s="368">
        <v>46</v>
      </c>
      <c r="E91" s="389"/>
    </row>
    <row r="92" spans="1:5" s="363" customFormat="1" ht="15.75">
      <c r="A92" s="383">
        <v>8.4</v>
      </c>
      <c r="B92" s="372" t="s">
        <v>417</v>
      </c>
      <c r="C92" s="383" t="s">
        <v>9</v>
      </c>
      <c r="D92" s="374">
        <v>0.2</v>
      </c>
      <c r="E92" s="389"/>
    </row>
    <row r="93" spans="1:5" s="363" customFormat="1" ht="47.25">
      <c r="A93" s="383">
        <v>8.5</v>
      </c>
      <c r="B93" s="346" t="s">
        <v>418</v>
      </c>
      <c r="C93" s="409" t="s">
        <v>419</v>
      </c>
      <c r="D93" s="390">
        <v>2.12</v>
      </c>
      <c r="E93" s="389"/>
    </row>
    <row r="94" spans="1:5" s="363" customFormat="1" ht="15.75">
      <c r="A94" s="383">
        <v>9</v>
      </c>
      <c r="B94" s="388" t="s">
        <v>420</v>
      </c>
      <c r="C94" s="366"/>
      <c r="D94" s="371"/>
      <c r="E94" s="389"/>
    </row>
    <row r="95" spans="1:5" s="363" customFormat="1" ht="31.5">
      <c r="A95" s="383">
        <v>9.1</v>
      </c>
      <c r="B95" s="372" t="s">
        <v>421</v>
      </c>
      <c r="C95" s="373" t="s">
        <v>10</v>
      </c>
      <c r="D95" s="371">
        <v>105.78</v>
      </c>
      <c r="E95" s="389"/>
    </row>
    <row r="96" spans="1:5" s="363" customFormat="1" ht="15.75">
      <c r="A96" s="383">
        <v>9.2</v>
      </c>
      <c r="B96" s="372" t="s">
        <v>422</v>
      </c>
      <c r="C96" s="373" t="s">
        <v>10</v>
      </c>
      <c r="D96" s="371">
        <v>105.78</v>
      </c>
      <c r="E96" s="389"/>
    </row>
    <row r="97" spans="1:5" s="363" customFormat="1" ht="47.25">
      <c r="A97" s="383">
        <v>9.3</v>
      </c>
      <c r="B97" s="372" t="s">
        <v>423</v>
      </c>
      <c r="C97" s="383" t="s">
        <v>10</v>
      </c>
      <c r="D97" s="371">
        <v>38.36</v>
      </c>
      <c r="E97" s="389"/>
    </row>
    <row r="98" spans="1:5" s="363" customFormat="1" ht="31.5">
      <c r="A98" s="383">
        <v>9.4</v>
      </c>
      <c r="B98" s="372" t="s">
        <v>424</v>
      </c>
      <c r="C98" s="373" t="s">
        <v>391</v>
      </c>
      <c r="D98" s="374">
        <v>1</v>
      </c>
      <c r="E98" s="389"/>
    </row>
    <row r="99" spans="1:5" s="363" customFormat="1" ht="31.5">
      <c r="A99" s="383">
        <v>9.5</v>
      </c>
      <c r="B99" s="367" t="s">
        <v>425</v>
      </c>
      <c r="C99" s="373" t="s">
        <v>9</v>
      </c>
      <c r="D99" s="371">
        <v>0.8</v>
      </c>
      <c r="E99" s="389"/>
    </row>
    <row r="100" spans="1:5" s="363" customFormat="1" ht="15.75">
      <c r="A100" s="383">
        <v>10</v>
      </c>
      <c r="B100" s="391" t="s">
        <v>426</v>
      </c>
      <c r="C100" s="392"/>
      <c r="D100" s="393"/>
      <c r="E100" s="389"/>
    </row>
    <row r="101" spans="1:5" s="363" customFormat="1" ht="47.25" customHeight="1">
      <c r="A101" s="383">
        <v>10.1</v>
      </c>
      <c r="B101" s="370" t="s">
        <v>427</v>
      </c>
      <c r="C101" s="373" t="s">
        <v>1</v>
      </c>
      <c r="D101" s="368">
        <v>20</v>
      </c>
      <c r="E101" s="389"/>
    </row>
    <row r="102" spans="1:5" s="363" customFormat="1" ht="15.75">
      <c r="A102" s="383">
        <v>10.2</v>
      </c>
      <c r="B102" s="370" t="s">
        <v>428</v>
      </c>
      <c r="C102" s="373" t="s">
        <v>11</v>
      </c>
      <c r="D102" s="368">
        <v>3</v>
      </c>
      <c r="E102" s="389"/>
    </row>
    <row r="103" spans="1:5" s="363" customFormat="1" ht="31.5">
      <c r="A103" s="383">
        <v>10.3</v>
      </c>
      <c r="B103" s="370" t="s">
        <v>429</v>
      </c>
      <c r="C103" s="373" t="s">
        <v>15</v>
      </c>
      <c r="D103" s="368">
        <v>6</v>
      </c>
      <c r="E103" s="389"/>
    </row>
    <row r="104" spans="1:5" s="363" customFormat="1" ht="15.75">
      <c r="A104" s="383">
        <v>10.4</v>
      </c>
      <c r="B104" s="370" t="s">
        <v>430</v>
      </c>
      <c r="C104" s="373" t="s">
        <v>15</v>
      </c>
      <c r="D104" s="368">
        <v>6</v>
      </c>
      <c r="E104" s="389"/>
    </row>
    <row r="105" spans="1:5" s="363" customFormat="1" ht="15.75">
      <c r="A105" s="383">
        <v>10.5</v>
      </c>
      <c r="B105" s="370" t="s">
        <v>431</v>
      </c>
      <c r="C105" s="373" t="s">
        <v>15</v>
      </c>
      <c r="D105" s="368">
        <v>4</v>
      </c>
      <c r="E105" s="389"/>
    </row>
    <row r="106" spans="1:5" s="363" customFormat="1" ht="15.75">
      <c r="A106" s="383">
        <v>10.6</v>
      </c>
      <c r="B106" s="370" t="s">
        <v>432</v>
      </c>
      <c r="C106" s="373" t="s">
        <v>1</v>
      </c>
      <c r="D106" s="368">
        <v>20</v>
      </c>
      <c r="E106" s="389"/>
    </row>
    <row r="107" spans="1:5" s="363" customFormat="1" ht="15.75">
      <c r="A107" s="383">
        <v>10.7</v>
      </c>
      <c r="B107" s="370" t="s">
        <v>433</v>
      </c>
      <c r="C107" s="373" t="s">
        <v>7</v>
      </c>
      <c r="D107" s="368">
        <v>10</v>
      </c>
      <c r="E107" s="389"/>
    </row>
    <row r="108" spans="1:5" s="363" customFormat="1" ht="15.75">
      <c r="A108" s="383">
        <v>10.8</v>
      </c>
      <c r="B108" s="370" t="s">
        <v>434</v>
      </c>
      <c r="C108" s="373" t="s">
        <v>435</v>
      </c>
      <c r="D108" s="368">
        <v>0.5</v>
      </c>
      <c r="E108" s="389"/>
    </row>
    <row r="109" spans="1:5" s="363" customFormat="1" ht="15.75">
      <c r="A109" s="383">
        <v>10.9</v>
      </c>
      <c r="B109" s="370" t="s">
        <v>436</v>
      </c>
      <c r="C109" s="373" t="s">
        <v>11</v>
      </c>
      <c r="D109" s="368">
        <v>8</v>
      </c>
      <c r="E109" s="389"/>
    </row>
    <row r="110" spans="1:5" s="363" customFormat="1" ht="31.5">
      <c r="A110" s="374">
        <v>10.1</v>
      </c>
      <c r="B110" s="370" t="s">
        <v>437</v>
      </c>
      <c r="C110" s="373" t="s">
        <v>435</v>
      </c>
      <c r="D110" s="368">
        <v>0.5</v>
      </c>
      <c r="E110" s="389"/>
    </row>
    <row r="111" spans="1:5" s="363" customFormat="1" ht="15.75">
      <c r="A111" s="374">
        <v>10.11</v>
      </c>
      <c r="B111" s="370" t="s">
        <v>438</v>
      </c>
      <c r="C111" s="373" t="s">
        <v>7</v>
      </c>
      <c r="D111" s="368">
        <v>10</v>
      </c>
      <c r="E111" s="389"/>
    </row>
    <row r="112" spans="1:5" s="363" customFormat="1" ht="31.5">
      <c r="A112" s="374">
        <v>10.12</v>
      </c>
      <c r="B112" s="380" t="s">
        <v>439</v>
      </c>
      <c r="C112" s="371" t="s">
        <v>9</v>
      </c>
      <c r="D112" s="368">
        <v>2.6</v>
      </c>
      <c r="E112" s="389"/>
    </row>
    <row r="113" spans="1:5" s="363" customFormat="1" ht="15.75">
      <c r="A113" s="374">
        <v>10.13</v>
      </c>
      <c r="B113" s="370" t="s">
        <v>440</v>
      </c>
      <c r="C113" s="373" t="s">
        <v>441</v>
      </c>
      <c r="D113" s="368">
        <v>1</v>
      </c>
      <c r="E113" s="389"/>
    </row>
    <row r="114" spans="1:5" s="363" customFormat="1" ht="15.75">
      <c r="A114" s="383">
        <v>11</v>
      </c>
      <c r="B114" s="391" t="s">
        <v>442</v>
      </c>
      <c r="C114" s="392"/>
      <c r="D114" s="393"/>
      <c r="E114" s="389"/>
    </row>
    <row r="115" spans="1:5" s="363" customFormat="1" ht="31.5">
      <c r="A115" s="373">
        <v>11.1</v>
      </c>
      <c r="B115" s="370" t="s">
        <v>443</v>
      </c>
      <c r="C115" s="373" t="s">
        <v>1</v>
      </c>
      <c r="D115" s="368">
        <v>14</v>
      </c>
      <c r="E115" s="389"/>
    </row>
    <row r="116" spans="1:5" s="363" customFormat="1" ht="15.75">
      <c r="A116" s="373">
        <v>11.2</v>
      </c>
      <c r="B116" s="370" t="s">
        <v>444</v>
      </c>
      <c r="C116" s="373" t="s">
        <v>1</v>
      </c>
      <c r="D116" s="368">
        <v>10</v>
      </c>
      <c r="E116" s="389"/>
    </row>
    <row r="117" spans="1:5" s="363" customFormat="1" ht="15.75">
      <c r="A117" s="373">
        <v>11.3</v>
      </c>
      <c r="B117" s="370" t="s">
        <v>445</v>
      </c>
      <c r="C117" s="373" t="s">
        <v>1</v>
      </c>
      <c r="D117" s="368">
        <v>34</v>
      </c>
      <c r="E117" s="389"/>
    </row>
    <row r="118" spans="1:5" s="363" customFormat="1" ht="15.75">
      <c r="A118" s="373">
        <v>11.4</v>
      </c>
      <c r="B118" s="370" t="s">
        <v>446</v>
      </c>
      <c r="C118" s="373" t="s">
        <v>1</v>
      </c>
      <c r="D118" s="368">
        <v>9</v>
      </c>
      <c r="E118" s="389"/>
    </row>
    <row r="119" spans="1:5" s="363" customFormat="1" ht="47.25">
      <c r="A119" s="373">
        <v>11.5</v>
      </c>
      <c r="B119" s="370" t="s">
        <v>447</v>
      </c>
      <c r="C119" s="373" t="s">
        <v>16</v>
      </c>
      <c r="D119" s="368">
        <v>1</v>
      </c>
      <c r="E119" s="389"/>
    </row>
    <row r="120" spans="1:5" s="363" customFormat="1" ht="15.75">
      <c r="A120" s="373">
        <v>11.6</v>
      </c>
      <c r="B120" s="370" t="s">
        <v>448</v>
      </c>
      <c r="C120" s="373" t="s">
        <v>16</v>
      </c>
      <c r="D120" s="368">
        <v>6</v>
      </c>
      <c r="E120" s="389"/>
    </row>
    <row r="121" spans="1:5" s="363" customFormat="1" ht="15.75">
      <c r="A121" s="373">
        <v>11.7</v>
      </c>
      <c r="B121" s="370" t="s">
        <v>449</v>
      </c>
      <c r="C121" s="373" t="s">
        <v>11</v>
      </c>
      <c r="D121" s="368">
        <v>2</v>
      </c>
      <c r="E121" s="389"/>
    </row>
    <row r="122" spans="1:5" s="363" customFormat="1" ht="15.75">
      <c r="A122" s="373">
        <v>11.8</v>
      </c>
      <c r="B122" s="370" t="s">
        <v>450</v>
      </c>
      <c r="C122" s="373" t="s">
        <v>11</v>
      </c>
      <c r="D122" s="368">
        <v>3</v>
      </c>
      <c r="E122" s="389"/>
    </row>
    <row r="123" spans="1:5" s="363" customFormat="1" ht="15.75">
      <c r="A123" s="373">
        <v>11.9</v>
      </c>
      <c r="B123" s="370" t="s">
        <v>451</v>
      </c>
      <c r="C123" s="373" t="s">
        <v>15</v>
      </c>
      <c r="D123" s="368">
        <v>1</v>
      </c>
      <c r="E123" s="389"/>
    </row>
    <row r="124" spans="1:5" s="363" customFormat="1" ht="15.75">
      <c r="A124" s="368">
        <v>11.1</v>
      </c>
      <c r="B124" s="370" t="s">
        <v>452</v>
      </c>
      <c r="C124" s="373" t="s">
        <v>16</v>
      </c>
      <c r="D124" s="368">
        <v>1</v>
      </c>
      <c r="E124" s="389"/>
    </row>
    <row r="125" spans="1:5" s="363" customFormat="1" ht="47.25">
      <c r="A125" s="368">
        <v>11.11</v>
      </c>
      <c r="B125" s="370" t="s">
        <v>453</v>
      </c>
      <c r="C125" s="373" t="s">
        <v>1</v>
      </c>
      <c r="D125" s="368">
        <v>14</v>
      </c>
      <c r="E125" s="389"/>
    </row>
    <row r="126" spans="1:5" s="363" customFormat="1" ht="15.75">
      <c r="A126" s="368">
        <v>11.12</v>
      </c>
      <c r="B126" s="370" t="s">
        <v>454</v>
      </c>
      <c r="C126" s="373" t="s">
        <v>1</v>
      </c>
      <c r="D126" s="368">
        <v>10</v>
      </c>
      <c r="E126" s="389"/>
    </row>
    <row r="127" spans="1:5" s="363" customFormat="1" ht="15.75">
      <c r="A127" s="368">
        <v>11.13</v>
      </c>
      <c r="B127" s="370" t="s">
        <v>455</v>
      </c>
      <c r="C127" s="373" t="s">
        <v>1</v>
      </c>
      <c r="D127" s="368">
        <v>34</v>
      </c>
      <c r="E127" s="389"/>
    </row>
    <row r="128" spans="1:5" s="363" customFormat="1" ht="15.75">
      <c r="A128" s="368">
        <v>11.14</v>
      </c>
      <c r="B128" s="370" t="s">
        <v>455</v>
      </c>
      <c r="C128" s="373" t="s">
        <v>1</v>
      </c>
      <c r="D128" s="368">
        <v>9</v>
      </c>
      <c r="E128" s="389"/>
    </row>
    <row r="129" spans="1:5" s="363" customFormat="1" ht="15.75">
      <c r="A129" s="368">
        <v>11.15</v>
      </c>
      <c r="B129" s="370" t="s">
        <v>456</v>
      </c>
      <c r="C129" s="373" t="s">
        <v>1</v>
      </c>
      <c r="D129" s="368">
        <v>60</v>
      </c>
      <c r="E129" s="389"/>
    </row>
    <row r="130" spans="1:5" s="363" customFormat="1" ht="31.5">
      <c r="A130" s="368">
        <v>11.16</v>
      </c>
      <c r="B130" s="370" t="s">
        <v>457</v>
      </c>
      <c r="C130" s="373" t="s">
        <v>441</v>
      </c>
      <c r="D130" s="368">
        <v>1</v>
      </c>
      <c r="E130" s="389"/>
    </row>
    <row r="131" spans="1:5" s="363" customFormat="1" ht="15.75">
      <c r="A131" s="368">
        <v>11.17</v>
      </c>
      <c r="B131" s="394" t="s">
        <v>458</v>
      </c>
      <c r="C131" s="373" t="s">
        <v>16</v>
      </c>
      <c r="D131" s="368">
        <v>1</v>
      </c>
      <c r="E131" s="389"/>
    </row>
    <row r="132" spans="1:5" s="363" customFormat="1" ht="15.75">
      <c r="A132" s="373">
        <v>12</v>
      </c>
      <c r="B132" s="74" t="s">
        <v>459</v>
      </c>
      <c r="C132" s="373"/>
      <c r="D132" s="395"/>
      <c r="E132" s="389"/>
    </row>
    <row r="133" spans="1:5" s="363" customFormat="1" ht="47.25">
      <c r="A133" s="373">
        <v>12.1</v>
      </c>
      <c r="B133" s="370" t="s">
        <v>460</v>
      </c>
      <c r="C133" s="373" t="s">
        <v>16</v>
      </c>
      <c r="D133" s="368">
        <v>6</v>
      </c>
      <c r="E133" s="389"/>
    </row>
    <row r="134" spans="1:5" s="363" customFormat="1" ht="15.75">
      <c r="A134" s="373">
        <v>12.2</v>
      </c>
      <c r="B134" s="370" t="s">
        <v>461</v>
      </c>
      <c r="C134" s="373" t="s">
        <v>11</v>
      </c>
      <c r="D134" s="368">
        <v>5</v>
      </c>
      <c r="E134" s="389"/>
    </row>
    <row r="135" spans="1:5" s="363" customFormat="1" ht="15.75">
      <c r="A135" s="373">
        <v>12.3</v>
      </c>
      <c r="B135" s="370" t="s">
        <v>462</v>
      </c>
      <c r="C135" s="373" t="s">
        <v>11</v>
      </c>
      <c r="D135" s="368">
        <v>3</v>
      </c>
      <c r="E135" s="389"/>
    </row>
    <row r="136" spans="1:5" s="363" customFormat="1" ht="15.75">
      <c r="A136" s="373">
        <v>12.4</v>
      </c>
      <c r="B136" s="396" t="s">
        <v>463</v>
      </c>
      <c r="C136" s="373" t="s">
        <v>11</v>
      </c>
      <c r="D136" s="368">
        <v>3</v>
      </c>
      <c r="E136" s="389"/>
    </row>
    <row r="137" spans="1:5" s="363" customFormat="1" ht="15.75">
      <c r="A137" s="373">
        <v>12.5</v>
      </c>
      <c r="B137" s="370" t="s">
        <v>464</v>
      </c>
      <c r="C137" s="373" t="s">
        <v>11</v>
      </c>
      <c r="D137" s="368">
        <v>3</v>
      </c>
      <c r="E137" s="389"/>
    </row>
    <row r="138" spans="1:5" s="363" customFormat="1" ht="31.5">
      <c r="A138" s="373">
        <v>12.6</v>
      </c>
      <c r="B138" s="370" t="s">
        <v>465</v>
      </c>
      <c r="C138" s="373" t="s">
        <v>1</v>
      </c>
      <c r="D138" s="397" t="s">
        <v>466</v>
      </c>
      <c r="E138" s="389"/>
    </row>
    <row r="139" spans="1:5" s="363" customFormat="1" ht="15.75">
      <c r="A139" s="373">
        <v>12.7</v>
      </c>
      <c r="B139" s="396" t="s">
        <v>467</v>
      </c>
      <c r="C139" s="373" t="s">
        <v>1</v>
      </c>
      <c r="D139" s="397">
        <v>64</v>
      </c>
      <c r="E139" s="389"/>
    </row>
    <row r="140" spans="1:5" s="363" customFormat="1" ht="15.75">
      <c r="A140" s="373">
        <v>12.8</v>
      </c>
      <c r="B140" s="396" t="s">
        <v>468</v>
      </c>
      <c r="C140" s="373" t="s">
        <v>1</v>
      </c>
      <c r="D140" s="397">
        <v>48</v>
      </c>
      <c r="E140" s="389"/>
    </row>
    <row r="141" spans="1:5" s="363" customFormat="1" ht="31.5">
      <c r="A141" s="373">
        <v>12.9</v>
      </c>
      <c r="B141" s="370" t="s">
        <v>469</v>
      </c>
      <c r="C141" s="373" t="s">
        <v>11</v>
      </c>
      <c r="D141" s="368">
        <v>6</v>
      </c>
      <c r="E141" s="389"/>
    </row>
    <row r="142" spans="1:5" s="363" customFormat="1" ht="31.5">
      <c r="A142" s="368">
        <v>12.1</v>
      </c>
      <c r="B142" s="370" t="s">
        <v>470</v>
      </c>
      <c r="C142" s="373" t="s">
        <v>1</v>
      </c>
      <c r="D142" s="397">
        <v>9</v>
      </c>
      <c r="E142" s="389"/>
    </row>
    <row r="143" spans="1:5" s="363" customFormat="1" ht="15.75">
      <c r="A143" s="368">
        <v>12.11</v>
      </c>
      <c r="B143" s="396" t="s">
        <v>471</v>
      </c>
      <c r="C143" s="373" t="s">
        <v>1</v>
      </c>
      <c r="D143" s="397">
        <v>64</v>
      </c>
      <c r="E143" s="389"/>
    </row>
    <row r="144" spans="1:5" s="363" customFormat="1" ht="15.75">
      <c r="A144" s="368">
        <v>12.12</v>
      </c>
      <c r="B144" s="396" t="s">
        <v>472</v>
      </c>
      <c r="C144" s="373" t="s">
        <v>1</v>
      </c>
      <c r="D144" s="397">
        <v>48</v>
      </c>
      <c r="E144" s="389"/>
    </row>
    <row r="145" spans="1:5" s="363" customFormat="1" ht="31.5">
      <c r="A145" s="368">
        <v>12.13</v>
      </c>
      <c r="B145" s="396" t="s">
        <v>473</v>
      </c>
      <c r="C145" s="373" t="s">
        <v>1</v>
      </c>
      <c r="D145" s="368">
        <v>121</v>
      </c>
      <c r="E145" s="389"/>
    </row>
    <row r="146" spans="1:5" s="363" customFormat="1" ht="31.5">
      <c r="A146" s="368">
        <v>12.14</v>
      </c>
      <c r="B146" s="370" t="s">
        <v>474</v>
      </c>
      <c r="C146" s="373" t="s">
        <v>441</v>
      </c>
      <c r="D146" s="368">
        <v>1</v>
      </c>
      <c r="E146" s="389"/>
    </row>
    <row r="147" spans="1:5" s="363" customFormat="1" ht="15.75">
      <c r="A147" s="368">
        <v>12.15</v>
      </c>
      <c r="B147" s="394" t="s">
        <v>458</v>
      </c>
      <c r="C147" s="373" t="s">
        <v>16</v>
      </c>
      <c r="D147" s="368">
        <v>1</v>
      </c>
      <c r="E147" s="389"/>
    </row>
    <row r="148" spans="1:5" s="363" customFormat="1" ht="15.75">
      <c r="A148" s="383">
        <v>13</v>
      </c>
      <c r="B148" s="74" t="s">
        <v>475</v>
      </c>
      <c r="C148" s="379"/>
      <c r="D148" s="379"/>
      <c r="E148" s="389"/>
    </row>
    <row r="149" spans="1:5" s="363" customFormat="1" ht="37.5">
      <c r="A149" s="383">
        <v>13.1</v>
      </c>
      <c r="B149" s="378" t="s">
        <v>476</v>
      </c>
      <c r="C149" s="376" t="s">
        <v>11</v>
      </c>
      <c r="D149" s="374">
        <v>1</v>
      </c>
      <c r="E149" s="389"/>
    </row>
    <row r="150" spans="1:5" s="363" customFormat="1" ht="53.25">
      <c r="A150" s="383">
        <v>13.2</v>
      </c>
      <c r="B150" s="378" t="s">
        <v>477</v>
      </c>
      <c r="C150" s="376" t="s">
        <v>11</v>
      </c>
      <c r="D150" s="374">
        <v>1</v>
      </c>
      <c r="E150" s="389"/>
    </row>
    <row r="151" spans="1:5" s="363" customFormat="1" ht="47.25" customHeight="1">
      <c r="A151" s="383">
        <v>13.3</v>
      </c>
      <c r="B151" s="375" t="s">
        <v>478</v>
      </c>
      <c r="C151" s="376" t="s">
        <v>11</v>
      </c>
      <c r="D151" s="374">
        <v>1</v>
      </c>
      <c r="E151" s="389"/>
    </row>
    <row r="152" spans="1:5" s="363" customFormat="1" ht="34.5">
      <c r="A152" s="383">
        <v>13.4</v>
      </c>
      <c r="B152" s="375" t="s">
        <v>479</v>
      </c>
      <c r="C152" s="376" t="s">
        <v>11</v>
      </c>
      <c r="D152" s="374">
        <v>1</v>
      </c>
      <c r="E152" s="389"/>
    </row>
    <row r="153" spans="1:8" s="363" customFormat="1" ht="31.5">
      <c r="A153" s="383">
        <v>13.5</v>
      </c>
      <c r="B153" s="375" t="s">
        <v>480</v>
      </c>
      <c r="C153" s="376" t="s">
        <v>391</v>
      </c>
      <c r="D153" s="368">
        <v>1</v>
      </c>
      <c r="E153" s="377"/>
      <c r="F153" s="377"/>
      <c r="G153" s="377"/>
      <c r="H153" s="377"/>
    </row>
    <row r="154" spans="1:5" s="363" customFormat="1" ht="15.75">
      <c r="A154" s="383">
        <v>13.6</v>
      </c>
      <c r="B154" s="375" t="s">
        <v>481</v>
      </c>
      <c r="C154" s="376" t="s">
        <v>11</v>
      </c>
      <c r="D154" s="374">
        <v>1</v>
      </c>
      <c r="E154" s="389"/>
    </row>
    <row r="155" spans="1:5" s="363" customFormat="1" ht="15.75">
      <c r="A155" s="383">
        <v>13.7</v>
      </c>
      <c r="B155" s="375" t="s">
        <v>482</v>
      </c>
      <c r="C155" s="376" t="s">
        <v>11</v>
      </c>
      <c r="D155" s="374">
        <v>1</v>
      </c>
      <c r="E155" s="389"/>
    </row>
    <row r="156" spans="1:5" s="363" customFormat="1" ht="15.75">
      <c r="A156" s="383">
        <v>13.8</v>
      </c>
      <c r="B156" s="375" t="s">
        <v>483</v>
      </c>
      <c r="C156" s="376" t="s">
        <v>11</v>
      </c>
      <c r="D156" s="374">
        <v>1</v>
      </c>
      <c r="E156" s="389"/>
    </row>
    <row r="157" spans="1:5" s="363" customFormat="1" ht="15.75">
      <c r="A157" s="383">
        <v>13.9</v>
      </c>
      <c r="B157" s="375" t="s">
        <v>484</v>
      </c>
      <c r="C157" s="376" t="s">
        <v>11</v>
      </c>
      <c r="D157" s="374">
        <v>2</v>
      </c>
      <c r="E157" s="389"/>
    </row>
    <row r="158" spans="1:5" s="363" customFormat="1" ht="20.25">
      <c r="A158" s="374">
        <v>13.1</v>
      </c>
      <c r="B158" s="375" t="s">
        <v>485</v>
      </c>
      <c r="C158" s="379" t="s">
        <v>8</v>
      </c>
      <c r="D158" s="374">
        <v>2</v>
      </c>
      <c r="E158" s="389"/>
    </row>
    <row r="159" spans="1:5" s="363" customFormat="1" ht="15.75">
      <c r="A159" s="374">
        <v>13.11</v>
      </c>
      <c r="B159" s="375" t="s">
        <v>486</v>
      </c>
      <c r="C159" s="379" t="s">
        <v>8</v>
      </c>
      <c r="D159" s="374">
        <v>2</v>
      </c>
      <c r="E159" s="389"/>
    </row>
    <row r="160" spans="1:5" s="363" customFormat="1" ht="31.5">
      <c r="A160" s="374">
        <v>13.12</v>
      </c>
      <c r="B160" s="375" t="s">
        <v>487</v>
      </c>
      <c r="C160" s="379" t="s">
        <v>8</v>
      </c>
      <c r="D160" s="374">
        <v>1</v>
      </c>
      <c r="E160" s="389"/>
    </row>
    <row r="161" spans="1:5" s="363" customFormat="1" ht="31.5">
      <c r="A161" s="374">
        <v>13.13</v>
      </c>
      <c r="B161" s="375" t="s">
        <v>488</v>
      </c>
      <c r="C161" s="379" t="s">
        <v>8</v>
      </c>
      <c r="D161" s="374">
        <v>1</v>
      </c>
      <c r="E161" s="389"/>
    </row>
    <row r="162" spans="1:5" s="363" customFormat="1" ht="31.5">
      <c r="A162" s="374">
        <v>13.14</v>
      </c>
      <c r="B162" s="375" t="s">
        <v>489</v>
      </c>
      <c r="C162" s="379" t="s">
        <v>8</v>
      </c>
      <c r="D162" s="374">
        <v>1</v>
      </c>
      <c r="E162" s="389"/>
    </row>
    <row r="163" spans="1:5" s="363" customFormat="1" ht="15.75">
      <c r="A163" s="374">
        <v>13.15</v>
      </c>
      <c r="B163" s="375" t="s">
        <v>490</v>
      </c>
      <c r="C163" s="379" t="s">
        <v>8</v>
      </c>
      <c r="D163" s="374">
        <v>1</v>
      </c>
      <c r="E163" s="389"/>
    </row>
    <row r="164" spans="1:5" s="363" customFormat="1" ht="34.5">
      <c r="A164" s="374">
        <v>13.16</v>
      </c>
      <c r="B164" s="375" t="s">
        <v>491</v>
      </c>
      <c r="C164" s="379" t="s">
        <v>8</v>
      </c>
      <c r="D164" s="374">
        <v>1</v>
      </c>
      <c r="E164" s="389"/>
    </row>
    <row r="165" spans="1:5" s="363" customFormat="1" ht="18.75">
      <c r="A165" s="374">
        <v>13.17</v>
      </c>
      <c r="B165" s="375" t="s">
        <v>492</v>
      </c>
      <c r="C165" s="379" t="s">
        <v>8</v>
      </c>
      <c r="D165" s="374">
        <v>1</v>
      </c>
      <c r="E165" s="389"/>
    </row>
    <row r="166" spans="1:5" s="363" customFormat="1" ht="18.75">
      <c r="A166" s="374">
        <v>13.18</v>
      </c>
      <c r="B166" s="375" t="s">
        <v>493</v>
      </c>
      <c r="C166" s="379" t="s">
        <v>8</v>
      </c>
      <c r="D166" s="374">
        <v>1</v>
      </c>
      <c r="E166" s="389"/>
    </row>
    <row r="167" spans="1:5" s="363" customFormat="1" ht="18.75">
      <c r="A167" s="374">
        <v>13.19</v>
      </c>
      <c r="B167" s="375" t="s">
        <v>494</v>
      </c>
      <c r="C167" s="379" t="s">
        <v>8</v>
      </c>
      <c r="D167" s="374">
        <v>1</v>
      </c>
      <c r="E167" s="389"/>
    </row>
    <row r="168" spans="1:5" s="363" customFormat="1" ht="15.75">
      <c r="A168" s="374">
        <v>13.2</v>
      </c>
      <c r="B168" s="375" t="s">
        <v>495</v>
      </c>
      <c r="C168" s="379" t="s">
        <v>8</v>
      </c>
      <c r="D168" s="374">
        <v>1</v>
      </c>
      <c r="E168" s="389"/>
    </row>
    <row r="169" spans="1:5" s="363" customFormat="1" ht="15.75">
      <c r="A169" s="374">
        <v>13.21</v>
      </c>
      <c r="B169" s="375" t="s">
        <v>496</v>
      </c>
      <c r="C169" s="379" t="s">
        <v>8</v>
      </c>
      <c r="D169" s="374">
        <v>1</v>
      </c>
      <c r="E169" s="389"/>
    </row>
    <row r="170" spans="1:5" s="363" customFormat="1" ht="15.75">
      <c r="A170" s="374">
        <v>13.22</v>
      </c>
      <c r="B170" s="375" t="s">
        <v>497</v>
      </c>
      <c r="C170" s="379" t="s">
        <v>8</v>
      </c>
      <c r="D170" s="374">
        <v>1</v>
      </c>
      <c r="E170" s="389"/>
    </row>
    <row r="171" spans="1:5" s="363" customFormat="1" ht="15.75">
      <c r="A171" s="374">
        <v>13.23</v>
      </c>
      <c r="B171" s="375" t="s">
        <v>498</v>
      </c>
      <c r="C171" s="379" t="s">
        <v>8</v>
      </c>
      <c r="D171" s="374">
        <v>10</v>
      </c>
      <c r="E171" s="389"/>
    </row>
    <row r="172" spans="1:5" s="363" customFormat="1" ht="15.75">
      <c r="A172" s="374">
        <v>13.24</v>
      </c>
      <c r="B172" s="375" t="s">
        <v>499</v>
      </c>
      <c r="C172" s="379" t="s">
        <v>8</v>
      </c>
      <c r="D172" s="374">
        <v>6</v>
      </c>
      <c r="E172" s="389"/>
    </row>
    <row r="173" spans="1:5" s="363" customFormat="1" ht="15.75">
      <c r="A173" s="374">
        <v>13.25</v>
      </c>
      <c r="B173" s="375" t="s">
        <v>500</v>
      </c>
      <c r="C173" s="379" t="s">
        <v>8</v>
      </c>
      <c r="D173" s="374">
        <v>6</v>
      </c>
      <c r="E173" s="389"/>
    </row>
    <row r="174" spans="1:5" s="363" customFormat="1" ht="15.75">
      <c r="A174" s="374">
        <v>13.26</v>
      </c>
      <c r="B174" s="375" t="s">
        <v>501</v>
      </c>
      <c r="C174" s="379" t="s">
        <v>8</v>
      </c>
      <c r="D174" s="374">
        <v>10</v>
      </c>
      <c r="E174" s="389"/>
    </row>
    <row r="175" spans="1:5" s="363" customFormat="1" ht="18.75">
      <c r="A175" s="374">
        <v>13.27</v>
      </c>
      <c r="B175" s="375" t="s">
        <v>502</v>
      </c>
      <c r="C175" s="379" t="s">
        <v>8</v>
      </c>
      <c r="D175" s="374">
        <v>5</v>
      </c>
      <c r="E175" s="389"/>
    </row>
    <row r="176" spans="1:5" s="363" customFormat="1" ht="18.75">
      <c r="A176" s="374">
        <v>13.28</v>
      </c>
      <c r="B176" s="375" t="s">
        <v>503</v>
      </c>
      <c r="C176" s="379" t="s">
        <v>8</v>
      </c>
      <c r="D176" s="374">
        <v>3</v>
      </c>
      <c r="E176" s="389"/>
    </row>
    <row r="177" spans="1:5" s="363" customFormat="1" ht="18.75">
      <c r="A177" s="374">
        <v>13.29</v>
      </c>
      <c r="B177" s="375" t="s">
        <v>504</v>
      </c>
      <c r="C177" s="379" t="s">
        <v>8</v>
      </c>
      <c r="D177" s="374">
        <v>3</v>
      </c>
      <c r="E177" s="389"/>
    </row>
    <row r="178" spans="1:5" s="363" customFormat="1" ht="18.75">
      <c r="A178" s="374">
        <v>13.3</v>
      </c>
      <c r="B178" s="375" t="s">
        <v>505</v>
      </c>
      <c r="C178" s="379" t="s">
        <v>8</v>
      </c>
      <c r="D178" s="374">
        <v>3</v>
      </c>
      <c r="E178" s="389"/>
    </row>
    <row r="179" spans="1:5" s="363" customFormat="1" ht="18.75">
      <c r="A179" s="374">
        <v>13.31</v>
      </c>
      <c r="B179" s="375" t="s">
        <v>506</v>
      </c>
      <c r="C179" s="379" t="s">
        <v>8</v>
      </c>
      <c r="D179" s="374">
        <v>3</v>
      </c>
      <c r="E179" s="389"/>
    </row>
    <row r="180" spans="1:5" s="363" customFormat="1" ht="18.75">
      <c r="A180" s="374">
        <v>13.32</v>
      </c>
      <c r="B180" s="375" t="s">
        <v>507</v>
      </c>
      <c r="C180" s="379" t="s">
        <v>8</v>
      </c>
      <c r="D180" s="374">
        <v>2</v>
      </c>
      <c r="E180" s="389"/>
    </row>
    <row r="181" spans="1:5" s="363" customFormat="1" ht="18.75">
      <c r="A181" s="374">
        <v>13.33</v>
      </c>
      <c r="B181" s="375" t="s">
        <v>508</v>
      </c>
      <c r="C181" s="379" t="s">
        <v>8</v>
      </c>
      <c r="D181" s="374">
        <v>3</v>
      </c>
      <c r="E181" s="389"/>
    </row>
    <row r="182" spans="1:5" s="363" customFormat="1" ht="18.75">
      <c r="A182" s="374">
        <v>13.34</v>
      </c>
      <c r="B182" s="375" t="s">
        <v>509</v>
      </c>
      <c r="C182" s="379" t="s">
        <v>8</v>
      </c>
      <c r="D182" s="374">
        <v>14</v>
      </c>
      <c r="E182" s="389"/>
    </row>
    <row r="183" spans="1:5" s="363" customFormat="1" ht="31.5">
      <c r="A183" s="374">
        <v>13.35</v>
      </c>
      <c r="B183" s="375" t="s">
        <v>510</v>
      </c>
      <c r="C183" s="379" t="s">
        <v>8</v>
      </c>
      <c r="D183" s="374">
        <v>2</v>
      </c>
      <c r="E183" s="389"/>
    </row>
    <row r="184" spans="1:5" s="363" customFormat="1" ht="15.75">
      <c r="A184" s="374">
        <v>13.36</v>
      </c>
      <c r="B184" s="375" t="s">
        <v>511</v>
      </c>
      <c r="C184" s="379" t="s">
        <v>8</v>
      </c>
      <c r="D184" s="374">
        <v>1</v>
      </c>
      <c r="E184" s="389"/>
    </row>
    <row r="185" spans="1:5" s="363" customFormat="1" ht="15.75">
      <c r="A185" s="374">
        <v>13.37</v>
      </c>
      <c r="B185" s="375" t="s">
        <v>512</v>
      </c>
      <c r="C185" s="379" t="s">
        <v>8</v>
      </c>
      <c r="D185" s="374">
        <v>1</v>
      </c>
      <c r="E185" s="389"/>
    </row>
    <row r="186" spans="1:5" s="363" customFormat="1" ht="15.75">
      <c r="A186" s="374">
        <v>13.38</v>
      </c>
      <c r="B186" s="375" t="s">
        <v>513</v>
      </c>
      <c r="C186" s="379" t="s">
        <v>8</v>
      </c>
      <c r="D186" s="374">
        <v>2</v>
      </c>
      <c r="E186" s="389"/>
    </row>
    <row r="187" spans="1:5" s="363" customFormat="1" ht="15.75">
      <c r="A187" s="374">
        <v>13.39</v>
      </c>
      <c r="B187" s="375" t="s">
        <v>514</v>
      </c>
      <c r="C187" s="379" t="s">
        <v>1</v>
      </c>
      <c r="D187" s="374">
        <v>20</v>
      </c>
      <c r="E187" s="389"/>
    </row>
    <row r="188" spans="1:5" s="363" customFormat="1" ht="15.75">
      <c r="A188" s="374">
        <v>13.4</v>
      </c>
      <c r="B188" s="375" t="s">
        <v>515</v>
      </c>
      <c r="C188" s="379" t="s">
        <v>1</v>
      </c>
      <c r="D188" s="374">
        <v>19</v>
      </c>
      <c r="E188" s="389"/>
    </row>
    <row r="189" spans="1:5" s="363" customFormat="1" ht="15.75">
      <c r="A189" s="374">
        <v>13.41</v>
      </c>
      <c r="B189" s="375" t="s">
        <v>516</v>
      </c>
      <c r="C189" s="379" t="s">
        <v>1</v>
      </c>
      <c r="D189" s="374">
        <v>8</v>
      </c>
      <c r="E189" s="389"/>
    </row>
    <row r="190" spans="1:5" s="363" customFormat="1" ht="15.75">
      <c r="A190" s="374">
        <v>13.42</v>
      </c>
      <c r="B190" s="375" t="s">
        <v>517</v>
      </c>
      <c r="C190" s="379" t="s">
        <v>1</v>
      </c>
      <c r="D190" s="374">
        <v>10</v>
      </c>
      <c r="E190" s="389"/>
    </row>
    <row r="191" spans="1:5" s="363" customFormat="1" ht="15.75">
      <c r="A191" s="374">
        <v>13.43</v>
      </c>
      <c r="B191" s="375" t="s">
        <v>518</v>
      </c>
      <c r="C191" s="379" t="s">
        <v>1</v>
      </c>
      <c r="D191" s="374">
        <v>6</v>
      </c>
      <c r="E191" s="389"/>
    </row>
    <row r="192" spans="1:5" s="363" customFormat="1" ht="15.75">
      <c r="A192" s="374">
        <v>13.44</v>
      </c>
      <c r="B192" s="375" t="s">
        <v>519</v>
      </c>
      <c r="C192" s="379" t="s">
        <v>520</v>
      </c>
      <c r="D192" s="374">
        <v>1</v>
      </c>
      <c r="E192" s="389"/>
    </row>
    <row r="193" spans="1:5" s="363" customFormat="1" ht="15.75">
      <c r="A193" s="374">
        <v>13.45</v>
      </c>
      <c r="B193" s="375" t="s">
        <v>521</v>
      </c>
      <c r="C193" s="379" t="s">
        <v>8</v>
      </c>
      <c r="D193" s="374">
        <v>7</v>
      </c>
      <c r="E193" s="389"/>
    </row>
    <row r="194" spans="1:5" s="363" customFormat="1" ht="15.75">
      <c r="A194" s="374">
        <v>13.46</v>
      </c>
      <c r="B194" s="375" t="s">
        <v>522</v>
      </c>
      <c r="C194" s="379" t="s">
        <v>520</v>
      </c>
      <c r="D194" s="374">
        <v>1</v>
      </c>
      <c r="E194" s="389"/>
    </row>
    <row r="195" spans="1:5" s="363" customFormat="1" ht="15.75">
      <c r="A195" s="374">
        <v>13.47</v>
      </c>
      <c r="B195" s="375" t="s">
        <v>523</v>
      </c>
      <c r="C195" s="379" t="s">
        <v>10</v>
      </c>
      <c r="D195" s="374">
        <v>18</v>
      </c>
      <c r="E195" s="389"/>
    </row>
    <row r="196" spans="1:5" s="363" customFormat="1" ht="15.75">
      <c r="A196" s="374">
        <v>13.48</v>
      </c>
      <c r="B196" s="375" t="s">
        <v>524</v>
      </c>
      <c r="C196" s="379" t="s">
        <v>1</v>
      </c>
      <c r="D196" s="374">
        <v>20</v>
      </c>
      <c r="E196" s="389"/>
    </row>
    <row r="197" spans="1:5" s="363" customFormat="1" ht="15.75">
      <c r="A197" s="374">
        <v>13.49</v>
      </c>
      <c r="B197" s="375" t="s">
        <v>525</v>
      </c>
      <c r="C197" s="379" t="s">
        <v>1</v>
      </c>
      <c r="D197" s="374">
        <v>19</v>
      </c>
      <c r="E197" s="389"/>
    </row>
    <row r="198" spans="1:5" s="363" customFormat="1" ht="15.75">
      <c r="A198" s="374">
        <v>13.5</v>
      </c>
      <c r="B198" s="375" t="s">
        <v>526</v>
      </c>
      <c r="C198" s="379" t="s">
        <v>1</v>
      </c>
      <c r="D198" s="374">
        <v>10</v>
      </c>
      <c r="E198" s="389"/>
    </row>
    <row r="199" spans="1:5" s="363" customFormat="1" ht="15.75">
      <c r="A199" s="374">
        <v>13.51</v>
      </c>
      <c r="B199" s="375" t="s">
        <v>527</v>
      </c>
      <c r="C199" s="379" t="s">
        <v>1</v>
      </c>
      <c r="D199" s="374">
        <v>6</v>
      </c>
      <c r="E199" s="389"/>
    </row>
    <row r="200" spans="1:5" s="363" customFormat="1" ht="15.75">
      <c r="A200" s="374">
        <v>13.52</v>
      </c>
      <c r="B200" s="375" t="s">
        <v>528</v>
      </c>
      <c r="C200" s="379" t="s">
        <v>10</v>
      </c>
      <c r="D200" s="374">
        <v>23</v>
      </c>
      <c r="E200" s="389"/>
    </row>
    <row r="201" spans="1:5" s="363" customFormat="1" ht="31.5">
      <c r="A201" s="374">
        <v>13.53</v>
      </c>
      <c r="B201" s="375" t="s">
        <v>529</v>
      </c>
      <c r="C201" s="379" t="s">
        <v>8</v>
      </c>
      <c r="D201" s="374">
        <v>24</v>
      </c>
      <c r="E201" s="389"/>
    </row>
    <row r="202" spans="1:5" s="363" customFormat="1" ht="15.75">
      <c r="A202" s="374">
        <v>13.54</v>
      </c>
      <c r="B202" s="375" t="s">
        <v>530</v>
      </c>
      <c r="C202" s="379" t="s">
        <v>15</v>
      </c>
      <c r="D202" s="374">
        <v>2</v>
      </c>
      <c r="E202" s="389"/>
    </row>
    <row r="203" spans="1:5" s="363" customFormat="1" ht="15.75">
      <c r="A203" s="374">
        <v>13.55</v>
      </c>
      <c r="B203" s="375" t="s">
        <v>531</v>
      </c>
      <c r="C203" s="379" t="s">
        <v>15</v>
      </c>
      <c r="D203" s="374">
        <v>2</v>
      </c>
      <c r="E203" s="389"/>
    </row>
    <row r="204" spans="1:5" s="363" customFormat="1" ht="15.75">
      <c r="A204" s="374">
        <v>13.56</v>
      </c>
      <c r="B204" s="375" t="s">
        <v>532</v>
      </c>
      <c r="C204" s="379" t="s">
        <v>520</v>
      </c>
      <c r="D204" s="374">
        <v>1</v>
      </c>
      <c r="E204" s="389"/>
    </row>
    <row r="205" spans="1:5" s="363" customFormat="1" ht="42.75" customHeight="1">
      <c r="A205" s="374">
        <v>13.57</v>
      </c>
      <c r="B205" s="375" t="s">
        <v>533</v>
      </c>
      <c r="C205" s="379" t="s">
        <v>520</v>
      </c>
      <c r="D205" s="374">
        <v>1</v>
      </c>
      <c r="E205" s="389"/>
    </row>
    <row r="206" spans="1:5" s="363" customFormat="1" ht="63">
      <c r="A206" s="374">
        <v>13.58</v>
      </c>
      <c r="B206" s="398" t="s">
        <v>785</v>
      </c>
      <c r="C206" s="373" t="s">
        <v>391</v>
      </c>
      <c r="D206" s="374">
        <v>1</v>
      </c>
      <c r="E206" s="389"/>
    </row>
    <row r="207" spans="1:5" s="363" customFormat="1" ht="15.75">
      <c r="A207" s="383">
        <v>14</v>
      </c>
      <c r="B207" s="74" t="s">
        <v>535</v>
      </c>
      <c r="C207" s="376"/>
      <c r="D207" s="376"/>
      <c r="E207" s="389"/>
    </row>
    <row r="208" spans="1:5" s="363" customFormat="1" ht="15.75">
      <c r="A208" s="383">
        <v>14.1</v>
      </c>
      <c r="B208" s="375" t="s">
        <v>536</v>
      </c>
      <c r="C208" s="379" t="s">
        <v>1</v>
      </c>
      <c r="D208" s="374">
        <v>6</v>
      </c>
      <c r="E208" s="389"/>
    </row>
    <row r="209" spans="1:5" s="363" customFormat="1" ht="15.75">
      <c r="A209" s="383">
        <v>14.2</v>
      </c>
      <c r="B209" s="375" t="s">
        <v>537</v>
      </c>
      <c r="C209" s="379" t="s">
        <v>1</v>
      </c>
      <c r="D209" s="374">
        <v>34</v>
      </c>
      <c r="E209" s="389"/>
    </row>
    <row r="210" spans="1:5" s="363" customFormat="1" ht="15.75">
      <c r="A210" s="383">
        <v>14.3</v>
      </c>
      <c r="B210" s="375" t="s">
        <v>538</v>
      </c>
      <c r="C210" s="379" t="s">
        <v>1</v>
      </c>
      <c r="D210" s="374">
        <v>30</v>
      </c>
      <c r="E210" s="389"/>
    </row>
    <row r="211" spans="1:5" s="363" customFormat="1" ht="15.75">
      <c r="A211" s="383">
        <v>14.4</v>
      </c>
      <c r="B211" s="375" t="s">
        <v>539</v>
      </c>
      <c r="C211" s="379" t="s">
        <v>1</v>
      </c>
      <c r="D211" s="374">
        <v>12</v>
      </c>
      <c r="E211" s="389"/>
    </row>
    <row r="212" spans="1:5" s="363" customFormat="1" ht="15.75">
      <c r="A212" s="383">
        <v>14.5</v>
      </c>
      <c r="B212" s="375" t="s">
        <v>540</v>
      </c>
      <c r="C212" s="379" t="s">
        <v>1</v>
      </c>
      <c r="D212" s="374">
        <v>21</v>
      </c>
      <c r="E212" s="389"/>
    </row>
    <row r="213" spans="1:5" s="363" customFormat="1" ht="15.75">
      <c r="A213" s="383">
        <v>14.6</v>
      </c>
      <c r="B213" s="375" t="s">
        <v>541</v>
      </c>
      <c r="C213" s="376" t="s">
        <v>391</v>
      </c>
      <c r="D213" s="374">
        <v>1</v>
      </c>
      <c r="E213" s="389"/>
    </row>
    <row r="214" spans="1:5" s="363" customFormat="1" ht="15.75">
      <c r="A214" s="383">
        <v>14.7</v>
      </c>
      <c r="B214" s="375" t="s">
        <v>542</v>
      </c>
      <c r="C214" s="379" t="s">
        <v>8</v>
      </c>
      <c r="D214" s="374">
        <v>2</v>
      </c>
      <c r="E214" s="389"/>
    </row>
    <row r="215" spans="1:5" s="363" customFormat="1" ht="15.75">
      <c r="A215" s="383">
        <v>14.8</v>
      </c>
      <c r="B215" s="375" t="s">
        <v>543</v>
      </c>
      <c r="C215" s="379" t="s">
        <v>8</v>
      </c>
      <c r="D215" s="374">
        <v>6</v>
      </c>
      <c r="E215" s="389"/>
    </row>
    <row r="216" spans="1:5" s="363" customFormat="1" ht="15.75">
      <c r="A216" s="383">
        <v>14.9</v>
      </c>
      <c r="B216" s="375" t="s">
        <v>544</v>
      </c>
      <c r="C216" s="379" t="s">
        <v>8</v>
      </c>
      <c r="D216" s="374">
        <v>3</v>
      </c>
      <c r="E216" s="389"/>
    </row>
    <row r="217" spans="1:5" s="363" customFormat="1" ht="15.75">
      <c r="A217" s="374">
        <v>14.1</v>
      </c>
      <c r="B217" s="375" t="s">
        <v>545</v>
      </c>
      <c r="C217" s="379" t="s">
        <v>8</v>
      </c>
      <c r="D217" s="374">
        <v>2</v>
      </c>
      <c r="E217" s="389"/>
    </row>
    <row r="218" spans="1:5" s="363" customFormat="1" ht="31.5" customHeight="1">
      <c r="A218" s="374">
        <v>14.11</v>
      </c>
      <c r="B218" s="375" t="s">
        <v>546</v>
      </c>
      <c r="C218" s="379" t="s">
        <v>8</v>
      </c>
      <c r="D218" s="374">
        <v>6</v>
      </c>
      <c r="E218" s="389"/>
    </row>
    <row r="219" spans="1:5" s="363" customFormat="1" ht="31.5" customHeight="1">
      <c r="A219" s="374">
        <v>14.12</v>
      </c>
      <c r="B219" s="375" t="s">
        <v>547</v>
      </c>
      <c r="C219" s="379" t="s">
        <v>8</v>
      </c>
      <c r="D219" s="374">
        <v>3</v>
      </c>
      <c r="E219" s="389"/>
    </row>
    <row r="220" spans="1:5" s="363" customFormat="1" ht="31.5" customHeight="1">
      <c r="A220" s="374">
        <v>14.13</v>
      </c>
      <c r="B220" s="375" t="s">
        <v>548</v>
      </c>
      <c r="C220" s="379" t="s">
        <v>8</v>
      </c>
      <c r="D220" s="374">
        <v>2</v>
      </c>
      <c r="E220" s="389"/>
    </row>
    <row r="221" spans="1:5" s="363" customFormat="1" ht="31.5" customHeight="1">
      <c r="A221" s="374">
        <v>14.14</v>
      </c>
      <c r="B221" s="375" t="s">
        <v>549</v>
      </c>
      <c r="C221" s="379" t="s">
        <v>1</v>
      </c>
      <c r="D221" s="374">
        <v>6</v>
      </c>
      <c r="E221" s="389"/>
    </row>
    <row r="222" spans="1:5" s="363" customFormat="1" ht="31.5" customHeight="1">
      <c r="A222" s="374">
        <v>14.15</v>
      </c>
      <c r="B222" s="375" t="s">
        <v>550</v>
      </c>
      <c r="C222" s="379" t="s">
        <v>1</v>
      </c>
      <c r="D222" s="374">
        <v>34</v>
      </c>
      <c r="E222" s="389"/>
    </row>
    <row r="223" spans="1:5" s="363" customFormat="1" ht="31.5" customHeight="1">
      <c r="A223" s="374">
        <v>14.16</v>
      </c>
      <c r="B223" s="375" t="s">
        <v>551</v>
      </c>
      <c r="C223" s="379" t="s">
        <v>1</v>
      </c>
      <c r="D223" s="374">
        <v>30</v>
      </c>
      <c r="E223" s="389"/>
    </row>
    <row r="224" spans="1:5" s="363" customFormat="1" ht="31.5" customHeight="1">
      <c r="A224" s="374">
        <v>14.17</v>
      </c>
      <c r="B224" s="375" t="s">
        <v>552</v>
      </c>
      <c r="C224" s="379" t="s">
        <v>1</v>
      </c>
      <c r="D224" s="374">
        <v>12</v>
      </c>
      <c r="E224" s="389"/>
    </row>
    <row r="225" spans="1:5" s="363" customFormat="1" ht="31.5" customHeight="1">
      <c r="A225" s="374">
        <v>14.18</v>
      </c>
      <c r="B225" s="375" t="s">
        <v>553</v>
      </c>
      <c r="C225" s="379" t="s">
        <v>1</v>
      </c>
      <c r="D225" s="374">
        <v>21</v>
      </c>
      <c r="E225" s="389"/>
    </row>
    <row r="226" spans="1:5" s="363" customFormat="1" ht="15.75">
      <c r="A226" s="374">
        <v>14.19</v>
      </c>
      <c r="B226" s="375" t="s">
        <v>554</v>
      </c>
      <c r="C226" s="379" t="s">
        <v>10</v>
      </c>
      <c r="D226" s="374">
        <v>41</v>
      </c>
      <c r="E226" s="389"/>
    </row>
    <row r="227" spans="1:5" s="363" customFormat="1" ht="15.75">
      <c r="A227" s="374">
        <v>14.2</v>
      </c>
      <c r="B227" s="375" t="s">
        <v>555</v>
      </c>
      <c r="C227" s="379" t="s">
        <v>520</v>
      </c>
      <c r="D227" s="374">
        <v>1</v>
      </c>
      <c r="E227" s="389"/>
    </row>
    <row r="228" spans="1:5" s="363" customFormat="1" ht="15.75">
      <c r="A228" s="374">
        <v>14.21</v>
      </c>
      <c r="B228" s="375" t="s">
        <v>556</v>
      </c>
      <c r="C228" s="379" t="s">
        <v>15</v>
      </c>
      <c r="D228" s="374">
        <v>8</v>
      </c>
      <c r="E228" s="389"/>
    </row>
    <row r="229" spans="1:5" s="363" customFormat="1" ht="15.75">
      <c r="A229" s="374">
        <v>14.22</v>
      </c>
      <c r="B229" s="375" t="s">
        <v>557</v>
      </c>
      <c r="C229" s="379" t="s">
        <v>15</v>
      </c>
      <c r="D229" s="374">
        <v>3</v>
      </c>
      <c r="E229" s="389"/>
    </row>
    <row r="230" spans="1:5" s="363" customFormat="1" ht="15.75">
      <c r="A230" s="374">
        <v>14.23</v>
      </c>
      <c r="B230" s="375" t="s">
        <v>558</v>
      </c>
      <c r="C230" s="379" t="s">
        <v>15</v>
      </c>
      <c r="D230" s="374">
        <v>3</v>
      </c>
      <c r="E230" s="389"/>
    </row>
    <row r="231" spans="1:5" s="363" customFormat="1" ht="15.75">
      <c r="A231" s="374">
        <v>14.24</v>
      </c>
      <c r="B231" s="375" t="s">
        <v>559</v>
      </c>
      <c r="C231" s="379" t="s">
        <v>10</v>
      </c>
      <c r="D231" s="374">
        <v>23</v>
      </c>
      <c r="E231" s="389"/>
    </row>
    <row r="232" spans="1:5" s="363" customFormat="1" ht="31.5">
      <c r="A232" s="374">
        <v>14.25</v>
      </c>
      <c r="B232" s="375" t="s">
        <v>560</v>
      </c>
      <c r="C232" s="379" t="s">
        <v>520</v>
      </c>
      <c r="D232" s="374">
        <v>1</v>
      </c>
      <c r="E232" s="389"/>
    </row>
    <row r="233" spans="1:5" s="363" customFormat="1" ht="15.75">
      <c r="A233" s="374">
        <v>14.26</v>
      </c>
      <c r="B233" s="375" t="s">
        <v>561</v>
      </c>
      <c r="C233" s="379" t="s">
        <v>8</v>
      </c>
      <c r="D233" s="374">
        <v>1</v>
      </c>
      <c r="E233" s="389"/>
    </row>
    <row r="234" spans="1:5" s="363" customFormat="1" ht="15.75">
      <c r="A234" s="374">
        <v>14.27</v>
      </c>
      <c r="B234" s="375" t="s">
        <v>562</v>
      </c>
      <c r="C234" s="379" t="s">
        <v>8</v>
      </c>
      <c r="D234" s="374">
        <v>1</v>
      </c>
      <c r="E234" s="389"/>
    </row>
    <row r="235" spans="1:5" s="363" customFormat="1" ht="30" customHeight="1">
      <c r="A235" s="374">
        <v>14.28</v>
      </c>
      <c r="B235" s="375" t="s">
        <v>563</v>
      </c>
      <c r="C235" s="379" t="s">
        <v>8</v>
      </c>
      <c r="D235" s="374">
        <v>1</v>
      </c>
      <c r="E235" s="389"/>
    </row>
    <row r="236" spans="1:5" s="363" customFormat="1" ht="15.75">
      <c r="A236" s="374">
        <v>14.29</v>
      </c>
      <c r="B236" s="375" t="s">
        <v>564</v>
      </c>
      <c r="C236" s="379" t="s">
        <v>8</v>
      </c>
      <c r="D236" s="374">
        <v>6</v>
      </c>
      <c r="E236" s="389"/>
    </row>
    <row r="237" spans="1:5" s="363" customFormat="1" ht="15.75">
      <c r="A237" s="374">
        <v>14.3</v>
      </c>
      <c r="B237" s="375" t="s">
        <v>565</v>
      </c>
      <c r="C237" s="379" t="s">
        <v>520</v>
      </c>
      <c r="D237" s="374">
        <v>1</v>
      </c>
      <c r="E237" s="389"/>
    </row>
    <row r="238" spans="1:5" s="363" customFormat="1" ht="15.75">
      <c r="A238" s="374">
        <v>14.31</v>
      </c>
      <c r="B238" s="375" t="s">
        <v>566</v>
      </c>
      <c r="C238" s="379" t="s">
        <v>520</v>
      </c>
      <c r="D238" s="374">
        <v>1</v>
      </c>
      <c r="E238" s="389"/>
    </row>
    <row r="239" spans="1:5" s="363" customFormat="1" ht="15.75">
      <c r="A239" s="374">
        <v>14.32</v>
      </c>
      <c r="B239" s="375" t="s">
        <v>567</v>
      </c>
      <c r="C239" s="379" t="s">
        <v>15</v>
      </c>
      <c r="D239" s="374">
        <v>1</v>
      </c>
      <c r="E239" s="389"/>
    </row>
    <row r="240" spans="1:5" s="363" customFormat="1" ht="31.5">
      <c r="A240" s="374">
        <v>14.33</v>
      </c>
      <c r="B240" s="375" t="s">
        <v>568</v>
      </c>
      <c r="C240" s="373" t="s">
        <v>520</v>
      </c>
      <c r="D240" s="374">
        <v>1</v>
      </c>
      <c r="E240" s="389"/>
    </row>
    <row r="241" spans="1:5" s="363" customFormat="1" ht="31.5">
      <c r="A241" s="374">
        <v>14.34</v>
      </c>
      <c r="B241" s="375" t="s">
        <v>569</v>
      </c>
      <c r="C241" s="373" t="s">
        <v>520</v>
      </c>
      <c r="D241" s="374">
        <v>1</v>
      </c>
      <c r="E241" s="389"/>
    </row>
    <row r="242" spans="1:5" s="363" customFormat="1" ht="15.75">
      <c r="A242" s="399">
        <v>15</v>
      </c>
      <c r="B242" s="391" t="s">
        <v>570</v>
      </c>
      <c r="C242" s="373"/>
      <c r="D242" s="368"/>
      <c r="E242" s="389"/>
    </row>
    <row r="243" spans="1:5" s="363" customFormat="1" ht="15.75">
      <c r="A243" s="400">
        <v>15.1</v>
      </c>
      <c r="B243" s="378" t="s">
        <v>571</v>
      </c>
      <c r="C243" s="379" t="s">
        <v>16</v>
      </c>
      <c r="D243" s="379">
        <v>1</v>
      </c>
      <c r="E243" s="389"/>
    </row>
    <row r="244" spans="1:5" s="363" customFormat="1" ht="15.75">
      <c r="A244" s="400">
        <v>15.2</v>
      </c>
      <c r="B244" s="378" t="s">
        <v>572</v>
      </c>
      <c r="C244" s="379" t="s">
        <v>3</v>
      </c>
      <c r="D244" s="379">
        <v>1</v>
      </c>
      <c r="E244" s="389"/>
    </row>
    <row r="245" spans="1:5" s="363" customFormat="1" ht="15.75">
      <c r="A245" s="400">
        <v>15.3</v>
      </c>
      <c r="B245" s="378" t="s">
        <v>573</v>
      </c>
      <c r="C245" s="379" t="s">
        <v>1</v>
      </c>
      <c r="D245" s="379">
        <v>30</v>
      </c>
      <c r="E245" s="389"/>
    </row>
    <row r="246" spans="1:5" s="363" customFormat="1" ht="15.75">
      <c r="A246" s="400">
        <v>15.4</v>
      </c>
      <c r="B246" s="378" t="s">
        <v>574</v>
      </c>
      <c r="C246" s="379" t="s">
        <v>1</v>
      </c>
      <c r="D246" s="379">
        <v>10</v>
      </c>
      <c r="E246" s="389"/>
    </row>
    <row r="247" spans="1:5" s="363" customFormat="1" ht="15.75">
      <c r="A247" s="400">
        <v>15.5</v>
      </c>
      <c r="B247" s="378" t="s">
        <v>575</v>
      </c>
      <c r="C247" s="379" t="s">
        <v>1</v>
      </c>
      <c r="D247" s="379">
        <v>60</v>
      </c>
      <c r="E247" s="389"/>
    </row>
    <row r="248" spans="1:5" s="363" customFormat="1" ht="15.75">
      <c r="A248" s="400">
        <v>15.6</v>
      </c>
      <c r="B248" s="378" t="s">
        <v>576</v>
      </c>
      <c r="C248" s="379" t="s">
        <v>1</v>
      </c>
      <c r="D248" s="379">
        <v>5</v>
      </c>
      <c r="E248" s="389"/>
    </row>
    <row r="249" spans="1:5" s="363" customFormat="1" ht="15.75">
      <c r="A249" s="400">
        <v>15.7</v>
      </c>
      <c r="B249" s="378" t="s">
        <v>577</v>
      </c>
      <c r="C249" s="379" t="s">
        <v>1</v>
      </c>
      <c r="D249" s="379">
        <v>10</v>
      </c>
      <c r="E249" s="389"/>
    </row>
    <row r="250" spans="1:5" s="363" customFormat="1" ht="15.75">
      <c r="A250" s="400">
        <v>15.8</v>
      </c>
      <c r="B250" s="378" t="s">
        <v>578</v>
      </c>
      <c r="C250" s="379" t="s">
        <v>1</v>
      </c>
      <c r="D250" s="379">
        <v>5</v>
      </c>
      <c r="E250" s="389"/>
    </row>
    <row r="251" spans="1:5" s="363" customFormat="1" ht="15.75">
      <c r="A251" s="400">
        <v>15.9</v>
      </c>
      <c r="B251" s="378" t="s">
        <v>579</v>
      </c>
      <c r="C251" s="379" t="s">
        <v>1</v>
      </c>
      <c r="D251" s="379">
        <v>6</v>
      </c>
      <c r="E251" s="389"/>
    </row>
    <row r="252" spans="1:5" s="363" customFormat="1" ht="31.5">
      <c r="A252" s="374">
        <v>15.1</v>
      </c>
      <c r="B252" s="378" t="s">
        <v>788</v>
      </c>
      <c r="C252" s="379" t="s">
        <v>580</v>
      </c>
      <c r="D252" s="379">
        <v>1</v>
      </c>
      <c r="E252" s="389"/>
    </row>
    <row r="253" spans="1:5" s="363" customFormat="1" ht="31.5">
      <c r="A253" s="374">
        <v>15.11</v>
      </c>
      <c r="B253" s="378" t="s">
        <v>789</v>
      </c>
      <c r="C253" s="379" t="s">
        <v>580</v>
      </c>
      <c r="D253" s="379">
        <v>1</v>
      </c>
      <c r="E253" s="389"/>
    </row>
    <row r="254" spans="1:5" s="363" customFormat="1" ht="15.75">
      <c r="A254" s="374">
        <v>15.12</v>
      </c>
      <c r="B254" s="378" t="s">
        <v>581</v>
      </c>
      <c r="C254" s="379" t="s">
        <v>1</v>
      </c>
      <c r="D254" s="379">
        <v>90</v>
      </c>
      <c r="E254" s="389"/>
    </row>
    <row r="255" spans="1:5" s="363" customFormat="1" ht="15.75">
      <c r="A255" s="374">
        <v>15.13</v>
      </c>
      <c r="B255" s="378" t="s">
        <v>582</v>
      </c>
      <c r="C255" s="379" t="s">
        <v>3</v>
      </c>
      <c r="D255" s="379">
        <v>6</v>
      </c>
      <c r="E255" s="389"/>
    </row>
    <row r="256" spans="1:5" s="363" customFormat="1" ht="15.75">
      <c r="A256" s="374">
        <v>15.14</v>
      </c>
      <c r="B256" s="378" t="s">
        <v>583</v>
      </c>
      <c r="C256" s="379" t="s">
        <v>1</v>
      </c>
      <c r="D256" s="379">
        <v>10</v>
      </c>
      <c r="E256" s="389"/>
    </row>
    <row r="257" spans="1:5" s="363" customFormat="1" ht="15.75">
      <c r="A257" s="374">
        <v>15.15</v>
      </c>
      <c r="B257" s="378" t="s">
        <v>584</v>
      </c>
      <c r="C257" s="379" t="s">
        <v>3</v>
      </c>
      <c r="D257" s="379">
        <v>25</v>
      </c>
      <c r="E257" s="389"/>
    </row>
    <row r="258" spans="1:5" s="363" customFormat="1" ht="15.75">
      <c r="A258" s="374">
        <v>15.16</v>
      </c>
      <c r="B258" s="378" t="s">
        <v>585</v>
      </c>
      <c r="C258" s="379" t="s">
        <v>1</v>
      </c>
      <c r="D258" s="379">
        <v>100</v>
      </c>
      <c r="E258" s="389"/>
    </row>
    <row r="259" spans="1:5" s="363" customFormat="1" ht="15.75">
      <c r="A259" s="374">
        <v>15.17</v>
      </c>
      <c r="B259" s="378" t="s">
        <v>586</v>
      </c>
      <c r="C259" s="379" t="s">
        <v>3</v>
      </c>
      <c r="D259" s="379">
        <v>5</v>
      </c>
      <c r="E259" s="389"/>
    </row>
    <row r="260" spans="1:5" s="363" customFormat="1" ht="15.75">
      <c r="A260" s="374">
        <v>15.18</v>
      </c>
      <c r="B260" s="378" t="s">
        <v>587</v>
      </c>
      <c r="C260" s="379" t="s">
        <v>1</v>
      </c>
      <c r="D260" s="379">
        <v>12</v>
      </c>
      <c r="E260" s="389"/>
    </row>
    <row r="261" spans="1:5" s="363" customFormat="1" ht="15.75">
      <c r="A261" s="374">
        <v>15.19</v>
      </c>
      <c r="B261" s="378" t="s">
        <v>588</v>
      </c>
      <c r="C261" s="379" t="s">
        <v>3</v>
      </c>
      <c r="D261" s="379">
        <v>90</v>
      </c>
      <c r="E261" s="389"/>
    </row>
    <row r="262" spans="1:5" s="363" customFormat="1" ht="15.75">
      <c r="A262" s="374">
        <v>15.2</v>
      </c>
      <c r="B262" s="378" t="s">
        <v>589</v>
      </c>
      <c r="C262" s="379" t="s">
        <v>3</v>
      </c>
      <c r="D262" s="379">
        <v>8</v>
      </c>
      <c r="E262" s="389"/>
    </row>
    <row r="263" spans="1:5" s="363" customFormat="1" ht="15.75">
      <c r="A263" s="374">
        <v>15.21</v>
      </c>
      <c r="B263" s="378" t="s">
        <v>590</v>
      </c>
      <c r="C263" s="379" t="s">
        <v>3</v>
      </c>
      <c r="D263" s="379">
        <v>30</v>
      </c>
      <c r="E263" s="389"/>
    </row>
    <row r="264" spans="1:5" s="363" customFormat="1" ht="15.75">
      <c r="A264" s="374">
        <v>15.22</v>
      </c>
      <c r="B264" s="378" t="s">
        <v>591</v>
      </c>
      <c r="C264" s="379" t="s">
        <v>3</v>
      </c>
      <c r="D264" s="379">
        <v>4</v>
      </c>
      <c r="E264" s="389"/>
    </row>
    <row r="265" spans="1:5" s="363" customFormat="1" ht="15.75">
      <c r="A265" s="374">
        <v>15.23</v>
      </c>
      <c r="B265" s="378" t="s">
        <v>592</v>
      </c>
      <c r="C265" s="379" t="s">
        <v>580</v>
      </c>
      <c r="D265" s="379">
        <v>1</v>
      </c>
      <c r="E265" s="389"/>
    </row>
    <row r="266" spans="1:5" s="363" customFormat="1" ht="60.75" customHeight="1">
      <c r="A266" s="374">
        <v>15.24</v>
      </c>
      <c r="B266" s="378" t="s">
        <v>593</v>
      </c>
      <c r="C266" s="379" t="s">
        <v>16</v>
      </c>
      <c r="D266" s="379">
        <v>1</v>
      </c>
      <c r="E266" s="389"/>
    </row>
    <row r="267" spans="1:5" s="363" customFormat="1" ht="15.75">
      <c r="A267" s="383">
        <v>16</v>
      </c>
      <c r="B267" s="401" t="s">
        <v>594</v>
      </c>
      <c r="C267" s="378"/>
      <c r="D267" s="378"/>
      <c r="E267" s="389"/>
    </row>
    <row r="268" spans="1:5" s="363" customFormat="1" ht="47.25">
      <c r="A268" s="383">
        <v>16.1</v>
      </c>
      <c r="B268" s="378" t="s">
        <v>595</v>
      </c>
      <c r="C268" s="379" t="s">
        <v>16</v>
      </c>
      <c r="D268" s="379">
        <v>1</v>
      </c>
      <c r="E268" s="389"/>
    </row>
    <row r="269" spans="1:5" s="363" customFormat="1" ht="31.5">
      <c r="A269" s="383">
        <v>16.2</v>
      </c>
      <c r="B269" s="370" t="s">
        <v>596</v>
      </c>
      <c r="C269" s="373" t="s">
        <v>16</v>
      </c>
      <c r="D269" s="368">
        <v>1</v>
      </c>
      <c r="E269" s="389"/>
    </row>
    <row r="270" spans="1:5" s="363" customFormat="1" ht="31.5">
      <c r="A270" s="383">
        <v>16.3</v>
      </c>
      <c r="B270" s="380" t="s">
        <v>597</v>
      </c>
      <c r="C270" s="379" t="s">
        <v>580</v>
      </c>
      <c r="D270" s="368">
        <v>1</v>
      </c>
      <c r="E270" s="389"/>
    </row>
    <row r="271" spans="1:5" s="363" customFormat="1" ht="15.75">
      <c r="A271" s="383">
        <v>16.4</v>
      </c>
      <c r="B271" s="380" t="s">
        <v>598</v>
      </c>
      <c r="C271" s="371" t="s">
        <v>599</v>
      </c>
      <c r="D271" s="368">
        <v>1</v>
      </c>
      <c r="E271" s="389"/>
    </row>
    <row r="272" spans="1:8" s="9" customFormat="1" ht="17.25" customHeight="1">
      <c r="A272" s="425" t="s">
        <v>20</v>
      </c>
      <c r="B272" s="425"/>
      <c r="C272" s="425"/>
      <c r="D272" s="425"/>
      <c r="F272" s="10"/>
      <c r="H272" s="10"/>
    </row>
    <row r="273" spans="1:5" s="12" customFormat="1" ht="75" customHeight="1">
      <c r="A273" s="425" t="s">
        <v>21</v>
      </c>
      <c r="B273" s="425"/>
      <c r="C273" s="425"/>
      <c r="D273" s="425"/>
      <c r="E273" s="11"/>
    </row>
    <row r="274" spans="1:5" s="12" customFormat="1" ht="37.5" customHeight="1">
      <c r="A274" s="425" t="s">
        <v>22</v>
      </c>
      <c r="B274" s="425"/>
      <c r="C274" s="425"/>
      <c r="D274" s="425"/>
      <c r="E274" s="11"/>
    </row>
    <row r="275" spans="1:5" s="12" customFormat="1" ht="85.5" customHeight="1">
      <c r="A275" s="426" t="s">
        <v>23</v>
      </c>
      <c r="B275" s="427"/>
      <c r="C275" s="427"/>
      <c r="D275" s="427"/>
      <c r="E275" s="11"/>
    </row>
    <row r="276" spans="1:8" s="14" customFormat="1" ht="57" customHeight="1">
      <c r="A276" s="410" t="s">
        <v>24</v>
      </c>
      <c r="B276" s="411"/>
      <c r="C276" s="411"/>
      <c r="D276" s="411"/>
      <c r="E276" s="13"/>
      <c r="F276" s="13"/>
      <c r="G276" s="13"/>
      <c r="H276" s="13"/>
    </row>
    <row r="277" spans="1:4" s="15" customFormat="1" ht="15">
      <c r="A277" s="410" t="s">
        <v>25</v>
      </c>
      <c r="B277" s="411"/>
      <c r="C277" s="411"/>
      <c r="D277" s="411"/>
    </row>
    <row r="278" spans="1:4" s="15" customFormat="1" ht="31.5" customHeight="1">
      <c r="A278" s="410" t="s">
        <v>26</v>
      </c>
      <c r="B278" s="411"/>
      <c r="C278" s="411"/>
      <c r="D278" s="411"/>
    </row>
    <row r="279" spans="1:4" s="12" customFormat="1" ht="15">
      <c r="A279" s="360"/>
      <c r="B279" s="16"/>
      <c r="C279" s="17"/>
      <c r="D279" s="18"/>
    </row>
    <row r="280" spans="1:4" s="12" customFormat="1" ht="15">
      <c r="A280" s="423" t="s">
        <v>27</v>
      </c>
      <c r="B280" s="423"/>
      <c r="C280" s="19"/>
      <c r="D280" s="20"/>
    </row>
    <row r="281" spans="1:4" s="12" customFormat="1" ht="26.25" customHeight="1">
      <c r="A281" s="424" t="s">
        <v>28</v>
      </c>
      <c r="B281" s="424"/>
      <c r="C281" s="19"/>
      <c r="D281" s="20"/>
    </row>
    <row r="282" spans="1:4" s="12" customFormat="1" ht="15">
      <c r="A282" s="424" t="s">
        <v>29</v>
      </c>
      <c r="B282" s="424"/>
      <c r="C282" s="19"/>
      <c r="D282" s="21"/>
    </row>
    <row r="283" spans="1:4" s="12" customFormat="1" ht="15">
      <c r="A283" s="423" t="s">
        <v>30</v>
      </c>
      <c r="B283" s="423"/>
      <c r="C283" s="19"/>
      <c r="D283" s="21"/>
    </row>
    <row r="284" spans="1:4" s="2" customFormat="1" ht="12.75" customHeight="1">
      <c r="A284" s="361"/>
      <c r="B284" s="22"/>
      <c r="C284" s="22"/>
      <c r="D284" s="22"/>
    </row>
  </sheetData>
  <sheetProtection/>
  <mergeCells count="19">
    <mergeCell ref="A278:D278"/>
    <mergeCell ref="A280:B280"/>
    <mergeCell ref="A281:B281"/>
    <mergeCell ref="A282:B282"/>
    <mergeCell ref="A283:B283"/>
    <mergeCell ref="A272:D272"/>
    <mergeCell ref="A273:D273"/>
    <mergeCell ref="A274:D274"/>
    <mergeCell ref="A275:D275"/>
    <mergeCell ref="A276:D276"/>
    <mergeCell ref="A277:D277"/>
    <mergeCell ref="A1:D1"/>
    <mergeCell ref="A2:D2"/>
    <mergeCell ref="A3:D3"/>
    <mergeCell ref="A4:D4"/>
    <mergeCell ref="A5:A8"/>
    <mergeCell ref="B5:B8"/>
    <mergeCell ref="C5:C8"/>
    <mergeCell ref="D5:D8"/>
  </mergeCells>
  <printOptions/>
  <pageMargins left="1.0236220472440944" right="1.0236220472440944" top="0.5118110236220472" bottom="0.5511811023622047" header="0.31496062992125984" footer="0.31496062992125984"/>
  <pageSetup fitToHeight="0"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A1:H47"/>
  <sheetViews>
    <sheetView view="pageBreakPreview" zoomScale="80" zoomScaleSheetLayoutView="80" zoomScalePageLayoutView="0" workbookViewId="0" topLeftCell="A7">
      <selection activeCell="C24" sqref="C24"/>
    </sheetView>
  </sheetViews>
  <sheetFormatPr defaultColWidth="9.140625" defaultRowHeight="12.75"/>
  <cols>
    <col min="1" max="1" width="5.57421875" style="29" customWidth="1"/>
    <col min="2" max="2" width="7.421875" style="29" customWidth="1"/>
    <col min="3" max="3" width="54.140625" style="29" customWidth="1"/>
    <col min="4" max="4" width="12.421875" style="29" customWidth="1"/>
    <col min="5" max="5" width="12.140625" style="29" customWidth="1"/>
    <col min="6" max="6" width="11.421875" style="29" customWidth="1"/>
    <col min="7" max="7" width="11.8515625" style="29" customWidth="1"/>
    <col min="8" max="8" width="14.421875" style="29" customWidth="1"/>
    <col min="9" max="16384" width="9.140625" style="29" customWidth="1"/>
  </cols>
  <sheetData>
    <row r="1" spans="2:8" s="23" customFormat="1" ht="15.75">
      <c r="B1" s="24"/>
      <c r="C1" s="574" t="s">
        <v>337</v>
      </c>
      <c r="D1" s="607"/>
      <c r="E1" s="607"/>
      <c r="F1" s="607"/>
      <c r="G1" s="607"/>
      <c r="H1" s="607"/>
    </row>
    <row r="2" spans="1:8" s="23" customFormat="1" ht="31.5" customHeight="1">
      <c r="A2" s="428" t="s">
        <v>600</v>
      </c>
      <c r="B2" s="413"/>
      <c r="C2" s="413"/>
      <c r="D2" s="442"/>
      <c r="E2" s="442"/>
      <c r="F2" s="442"/>
      <c r="G2" s="442"/>
      <c r="H2" s="442"/>
    </row>
    <row r="3" spans="1:8" ht="55.5" customHeight="1">
      <c r="A3" s="581" t="s">
        <v>261</v>
      </c>
      <c r="B3" s="581"/>
      <c r="C3" s="581"/>
      <c r="D3" s="581"/>
      <c r="E3" s="581"/>
      <c r="F3" s="581"/>
      <c r="G3" s="581"/>
      <c r="H3" s="581"/>
    </row>
    <row r="4" spans="1:8" ht="18.75">
      <c r="A4" s="582" t="s">
        <v>262</v>
      </c>
      <c r="B4" s="582"/>
      <c r="C4" s="582"/>
      <c r="D4" s="582"/>
      <c r="E4" s="582"/>
      <c r="F4" s="582"/>
      <c r="G4" s="582"/>
      <c r="H4" s="582"/>
    </row>
    <row r="5" spans="1:8" ht="15.75">
      <c r="A5" s="583"/>
      <c r="B5" s="583"/>
      <c r="C5" s="583"/>
      <c r="D5" s="583"/>
      <c r="E5" s="583"/>
      <c r="F5" s="583"/>
      <c r="G5" s="583"/>
      <c r="H5" s="583"/>
    </row>
    <row r="6" spans="1:8" ht="15.75">
      <c r="A6" s="583" t="s">
        <v>263</v>
      </c>
      <c r="B6" s="583"/>
      <c r="C6" s="583"/>
      <c r="D6" s="583"/>
      <c r="E6" s="583"/>
      <c r="F6" s="583"/>
      <c r="G6" s="583"/>
      <c r="H6" s="583"/>
    </row>
    <row r="7" spans="1:8" ht="13.5" customHeight="1">
      <c r="A7" s="584" t="s">
        <v>264</v>
      </c>
      <c r="B7" s="584"/>
      <c r="C7" s="584"/>
      <c r="D7" s="584"/>
      <c r="E7" s="584"/>
      <c r="F7" s="584"/>
      <c r="G7" s="584"/>
      <c r="H7" s="584"/>
    </row>
    <row r="8" spans="1:8" ht="18.75">
      <c r="A8" s="585" t="s">
        <v>609</v>
      </c>
      <c r="B8" s="585"/>
      <c r="C8" s="585"/>
      <c r="D8" s="585"/>
      <c r="E8" s="585"/>
      <c r="F8" s="585"/>
      <c r="G8" s="585"/>
      <c r="H8" s="585"/>
    </row>
    <row r="9" spans="1:8" ht="18.75">
      <c r="A9" s="586" t="s">
        <v>610</v>
      </c>
      <c r="B9" s="586"/>
      <c r="C9" s="586"/>
      <c r="D9" s="586"/>
      <c r="E9" s="586"/>
      <c r="F9" s="586"/>
      <c r="G9" s="586"/>
      <c r="H9" s="586"/>
    </row>
    <row r="10" spans="1:8" ht="18.75">
      <c r="A10" s="586" t="s">
        <v>608</v>
      </c>
      <c r="B10" s="586"/>
      <c r="C10" s="586"/>
      <c r="D10" s="586"/>
      <c r="E10" s="586"/>
      <c r="F10" s="586"/>
      <c r="G10" s="586"/>
      <c r="H10" s="586"/>
    </row>
    <row r="11" spans="1:8" ht="18.75">
      <c r="A11" s="587" t="s">
        <v>794</v>
      </c>
      <c r="B11" s="587"/>
      <c r="C11" s="587"/>
      <c r="D11" s="587"/>
      <c r="E11" s="587"/>
      <c r="F11" s="587"/>
      <c r="G11" s="587"/>
      <c r="H11" s="587"/>
    </row>
    <row r="12" spans="1:8" ht="18.75" customHeight="1">
      <c r="A12" s="588" t="s">
        <v>265</v>
      </c>
      <c r="B12" s="588"/>
      <c r="C12" s="588"/>
      <c r="D12" s="588"/>
      <c r="E12" s="588"/>
      <c r="F12" s="588"/>
      <c r="G12" s="588"/>
      <c r="H12" s="588"/>
    </row>
    <row r="13" spans="1:8" ht="18.75" customHeight="1">
      <c r="A13" s="588" t="s">
        <v>266</v>
      </c>
      <c r="B13" s="588"/>
      <c r="C13" s="588"/>
      <c r="D13" s="588"/>
      <c r="E13" s="588"/>
      <c r="F13" s="588"/>
      <c r="G13" s="588"/>
      <c r="H13" s="588"/>
    </row>
    <row r="14" spans="1:8" ht="18.75" customHeight="1">
      <c r="A14" s="588" t="s">
        <v>267</v>
      </c>
      <c r="B14" s="588"/>
      <c r="C14" s="588"/>
      <c r="D14" s="588"/>
      <c r="E14" s="588"/>
      <c r="F14" s="588"/>
      <c r="G14" s="588"/>
      <c r="H14" s="588"/>
    </row>
    <row r="15" spans="1:8" ht="19.5" thickBot="1">
      <c r="A15" s="589"/>
      <c r="B15" s="589"/>
      <c r="C15" s="589"/>
      <c r="D15" s="589"/>
      <c r="E15" s="589"/>
      <c r="F15" s="589"/>
      <c r="G15" s="589"/>
      <c r="H15" s="589"/>
    </row>
    <row r="16" spans="1:8" ht="31.5">
      <c r="A16" s="321" t="s">
        <v>127</v>
      </c>
      <c r="B16" s="322" t="s">
        <v>268</v>
      </c>
      <c r="C16" s="590" t="s">
        <v>269</v>
      </c>
      <c r="D16" s="321" t="s">
        <v>270</v>
      </c>
      <c r="E16" s="593" t="s">
        <v>271</v>
      </c>
      <c r="F16" s="594"/>
      <c r="G16" s="595"/>
      <c r="H16" s="323" t="s">
        <v>272</v>
      </c>
    </row>
    <row r="17" spans="1:8" ht="32.25" thickBot="1">
      <c r="A17" s="324" t="s">
        <v>273</v>
      </c>
      <c r="B17" s="325" t="s">
        <v>274</v>
      </c>
      <c r="C17" s="591"/>
      <c r="D17" s="324" t="s">
        <v>275</v>
      </c>
      <c r="E17" s="596"/>
      <c r="F17" s="597"/>
      <c r="G17" s="598"/>
      <c r="H17" s="326" t="s">
        <v>276</v>
      </c>
    </row>
    <row r="18" spans="1:8" ht="15.75">
      <c r="A18" s="327"/>
      <c r="B18" s="327"/>
      <c r="C18" s="591"/>
      <c r="D18" s="327"/>
      <c r="E18" s="590" t="s">
        <v>277</v>
      </c>
      <c r="F18" s="590" t="s">
        <v>278</v>
      </c>
      <c r="G18" s="324" t="s">
        <v>279</v>
      </c>
      <c r="H18" s="326" t="s">
        <v>280</v>
      </c>
    </row>
    <row r="19" spans="1:8" ht="16.5" thickBot="1">
      <c r="A19" s="328"/>
      <c r="B19" s="328"/>
      <c r="C19" s="592"/>
      <c r="D19" s="328"/>
      <c r="E19" s="592"/>
      <c r="F19" s="592"/>
      <c r="G19" s="329" t="s">
        <v>281</v>
      </c>
      <c r="H19" s="330"/>
    </row>
    <row r="20" spans="1:8" ht="19.5" thickBot="1">
      <c r="A20" s="331">
        <v>1</v>
      </c>
      <c r="B20" s="331">
        <v>1</v>
      </c>
      <c r="C20" s="356" t="str">
        <f>'18.pielikums'!C15</f>
        <v>Cokola siltināšana,u.c.</v>
      </c>
      <c r="D20" s="332"/>
      <c r="E20" s="331"/>
      <c r="F20" s="331"/>
      <c r="G20" s="331"/>
      <c r="H20" s="333"/>
    </row>
    <row r="21" spans="1:8" ht="19.5" thickBot="1">
      <c r="A21" s="331">
        <v>2</v>
      </c>
      <c r="B21" s="331">
        <v>2</v>
      </c>
      <c r="C21" s="356" t="str">
        <f>'18.pielikums'!C31</f>
        <v>Fasādes siltināšana.</v>
      </c>
      <c r="D21" s="332"/>
      <c r="E21" s="331"/>
      <c r="F21" s="331"/>
      <c r="G21" s="331"/>
      <c r="H21" s="333"/>
    </row>
    <row r="22" spans="1:8" ht="19.5" thickBot="1">
      <c r="A22" s="331">
        <v>3</v>
      </c>
      <c r="B22" s="331">
        <v>3</v>
      </c>
      <c r="C22" s="356" t="str">
        <f>'18.pielikums'!C46</f>
        <v>Koplietošanas telpu logi un durvis. Skat. AR-12</v>
      </c>
      <c r="D22" s="332"/>
      <c r="E22" s="331"/>
      <c r="F22" s="331"/>
      <c r="G22" s="331"/>
      <c r="H22" s="333"/>
    </row>
    <row r="23" spans="1:8" ht="19.5" thickBot="1">
      <c r="A23" s="331">
        <v>4</v>
      </c>
      <c r="B23" s="331">
        <v>4</v>
      </c>
      <c r="C23" s="356" t="str">
        <f>'18.pielikums'!C57</f>
        <v>Dzīvokļos nenomainītie logi. (skat. AR-12).</v>
      </c>
      <c r="D23" s="332"/>
      <c r="E23" s="331"/>
      <c r="F23" s="331"/>
      <c r="G23" s="331"/>
      <c r="H23" s="333"/>
    </row>
    <row r="24" spans="1:8" ht="54" customHeight="1" thickBot="1">
      <c r="A24" s="331">
        <v>5</v>
      </c>
      <c r="B24" s="331">
        <v>5</v>
      </c>
      <c r="C24" s="356" t="str">
        <f>'18.pielikums'!C65</f>
        <v>Pagraba, vējtvera un kāpņu telpas uz pagrabu griestu siltināšana,  vējtvera un kāpņu uz pagrabu sienu siltināšana.</v>
      </c>
      <c r="D24" s="332"/>
      <c r="E24" s="331"/>
      <c r="F24" s="331"/>
      <c r="G24" s="331"/>
      <c r="H24" s="333"/>
    </row>
    <row r="25" spans="1:8" ht="19.5" thickBot="1">
      <c r="A25" s="331">
        <v>6</v>
      </c>
      <c r="B25" s="331">
        <v>6</v>
      </c>
      <c r="C25" s="356" t="str">
        <f>'18.pielikums'!C73</f>
        <v>Bēniņu siltināšana.</v>
      </c>
      <c r="D25" s="332"/>
      <c r="E25" s="331"/>
      <c r="F25" s="331"/>
      <c r="G25" s="331"/>
      <c r="H25" s="333"/>
    </row>
    <row r="26" spans="1:8" ht="19.5" thickBot="1">
      <c r="A26" s="331">
        <v>7</v>
      </c>
      <c r="B26" s="331">
        <v>7</v>
      </c>
      <c r="C26" s="356" t="str">
        <f>'18.pielikums'!C78</f>
        <v>Darbi uz jumta, jumtiņi.</v>
      </c>
      <c r="D26" s="332"/>
      <c r="E26" s="331"/>
      <c r="F26" s="331"/>
      <c r="G26" s="331"/>
      <c r="H26" s="333"/>
    </row>
    <row r="27" spans="1:8" ht="19.5" thickBot="1">
      <c r="A27" s="331">
        <v>8</v>
      </c>
      <c r="B27" s="331">
        <v>8</v>
      </c>
      <c r="C27" s="356" t="str">
        <f>'18.pielikums'!C94</f>
        <v>Sienu stiprināšana ar savilcēm.</v>
      </c>
      <c r="D27" s="332"/>
      <c r="E27" s="331"/>
      <c r="F27" s="331"/>
      <c r="G27" s="331"/>
      <c r="H27" s="333"/>
    </row>
    <row r="28" spans="1:8" ht="19.5" thickBot="1">
      <c r="A28" s="331">
        <v>9</v>
      </c>
      <c r="B28" s="331">
        <v>9</v>
      </c>
      <c r="C28" s="356" t="str">
        <f>'18.pielikums'!C100</f>
        <v>Kāpņu telpas remonts.</v>
      </c>
      <c r="D28" s="332"/>
      <c r="E28" s="331"/>
      <c r="F28" s="331"/>
      <c r="G28" s="331"/>
      <c r="H28" s="333"/>
    </row>
    <row r="29" spans="1:8" ht="19.5" thickBot="1">
      <c r="A29" s="331">
        <v>10</v>
      </c>
      <c r="B29" s="331">
        <v>10</v>
      </c>
      <c r="C29" s="356" t="str">
        <f>'18.pielikums'!C106</f>
        <v>Kanalizācija K1.</v>
      </c>
      <c r="D29" s="332"/>
      <c r="E29" s="331"/>
      <c r="F29" s="331"/>
      <c r="G29" s="331"/>
      <c r="H29" s="333"/>
    </row>
    <row r="30" spans="1:8" ht="19.5" thickBot="1">
      <c r="A30" s="331">
        <v>11</v>
      </c>
      <c r="B30" s="331">
        <v>11</v>
      </c>
      <c r="C30" s="356" t="str">
        <f>'18.pielikums'!C120</f>
        <v>Aukstais ūdensvads Ū1</v>
      </c>
      <c r="D30" s="332"/>
      <c r="E30" s="331"/>
      <c r="F30" s="331"/>
      <c r="G30" s="331"/>
      <c r="H30" s="333"/>
    </row>
    <row r="31" spans="1:8" ht="19.5" thickBot="1">
      <c r="A31" s="331">
        <v>12</v>
      </c>
      <c r="B31" s="331">
        <v>12</v>
      </c>
      <c r="C31" s="356" t="str">
        <f>'18.pielikums'!C138</f>
        <v>Karstais ūdensvads T3; T4  </v>
      </c>
      <c r="D31" s="332"/>
      <c r="E31" s="331"/>
      <c r="F31" s="331"/>
      <c r="G31" s="331"/>
      <c r="H31" s="333"/>
    </row>
    <row r="32" spans="1:8" ht="19.5" thickBot="1">
      <c r="A32" s="331">
        <v>13</v>
      </c>
      <c r="B32" s="331">
        <v>13</v>
      </c>
      <c r="C32" s="357" t="str">
        <f>'18.pielikums'!C154</f>
        <v>Siltummezgls</v>
      </c>
      <c r="D32" s="332"/>
      <c r="E32" s="331"/>
      <c r="F32" s="331"/>
      <c r="G32" s="331"/>
      <c r="H32" s="333"/>
    </row>
    <row r="33" spans="1:8" ht="19.5" thickBot="1">
      <c r="A33" s="331">
        <v>14</v>
      </c>
      <c r="B33" s="331">
        <v>14</v>
      </c>
      <c r="C33" s="356" t="str">
        <f>'18.pielikums'!C213</f>
        <v>Apkure</v>
      </c>
      <c r="D33" s="332"/>
      <c r="E33" s="331"/>
      <c r="F33" s="331"/>
      <c r="G33" s="331"/>
      <c r="H33" s="333"/>
    </row>
    <row r="34" spans="1:8" ht="19.5" thickBot="1">
      <c r="A34" s="331">
        <v>15</v>
      </c>
      <c r="B34" s="331">
        <v>15</v>
      </c>
      <c r="C34" s="356" t="str">
        <f>'18.pielikums'!C248</f>
        <v>Elektrotīkli</v>
      </c>
      <c r="D34" s="332"/>
      <c r="E34" s="331"/>
      <c r="F34" s="331"/>
      <c r="G34" s="331"/>
      <c r="H34" s="333"/>
    </row>
    <row r="35" spans="1:8" ht="19.5" thickBot="1">
      <c r="A35" s="331">
        <v>16</v>
      </c>
      <c r="B35" s="331">
        <v>16</v>
      </c>
      <c r="C35" s="357" t="str">
        <f>'18.pielikums'!C273</f>
        <v>Citi</v>
      </c>
      <c r="D35" s="332"/>
      <c r="E35" s="331"/>
      <c r="F35" s="331"/>
      <c r="G35" s="331"/>
      <c r="H35" s="333"/>
    </row>
    <row r="36" spans="1:8" ht="16.5" thickBot="1">
      <c r="A36" s="599" t="s">
        <v>0</v>
      </c>
      <c r="B36" s="599"/>
      <c r="C36" s="600"/>
      <c r="D36" s="331"/>
      <c r="E36" s="601"/>
      <c r="F36" s="602"/>
      <c r="G36" s="602"/>
      <c r="H36" s="602"/>
    </row>
    <row r="37" spans="1:8" ht="16.5" thickBot="1">
      <c r="A37" s="599" t="s">
        <v>282</v>
      </c>
      <c r="B37" s="599"/>
      <c r="C37" s="600"/>
      <c r="D37" s="331"/>
      <c r="E37" s="603"/>
      <c r="F37" s="604"/>
      <c r="G37" s="604"/>
      <c r="H37" s="604"/>
    </row>
    <row r="38" spans="1:8" ht="16.5" thickBot="1">
      <c r="A38" s="605" t="s">
        <v>283</v>
      </c>
      <c r="B38" s="605"/>
      <c r="C38" s="606"/>
      <c r="D38" s="331"/>
      <c r="E38" s="603"/>
      <c r="F38" s="604"/>
      <c r="G38" s="604"/>
      <c r="H38" s="604"/>
    </row>
    <row r="39" spans="1:8" ht="16.5" thickBot="1">
      <c r="A39" s="599" t="s">
        <v>284</v>
      </c>
      <c r="B39" s="599"/>
      <c r="C39" s="600"/>
      <c r="D39" s="331"/>
      <c r="E39" s="603"/>
      <c r="F39" s="604"/>
      <c r="G39" s="604"/>
      <c r="H39" s="604"/>
    </row>
    <row r="40" spans="1:8" ht="16.5" thickBot="1">
      <c r="A40" s="608" t="s">
        <v>285</v>
      </c>
      <c r="B40" s="608"/>
      <c r="C40" s="609"/>
      <c r="D40" s="331"/>
      <c r="E40" s="603"/>
      <c r="F40" s="604"/>
      <c r="G40" s="604"/>
      <c r="H40" s="604"/>
    </row>
    <row r="41" spans="1:8" ht="16.5" thickBot="1">
      <c r="A41" s="599" t="s">
        <v>111</v>
      </c>
      <c r="B41" s="599"/>
      <c r="C41" s="600"/>
      <c r="D41" s="331"/>
      <c r="E41" s="603"/>
      <c r="F41" s="604"/>
      <c r="G41" s="604"/>
      <c r="H41" s="604"/>
    </row>
    <row r="42" spans="1:8" ht="18.75">
      <c r="A42" s="588" t="s">
        <v>286</v>
      </c>
      <c r="B42" s="588"/>
      <c r="C42" s="588"/>
      <c r="D42" s="588"/>
      <c r="E42" s="588"/>
      <c r="F42" s="588"/>
      <c r="G42" s="588"/>
      <c r="H42" s="588"/>
    </row>
    <row r="43" spans="1:8" ht="22.5">
      <c r="A43" s="584" t="s">
        <v>287</v>
      </c>
      <c r="B43" s="584"/>
      <c r="C43" s="584"/>
      <c r="D43" s="584"/>
      <c r="E43" s="584"/>
      <c r="F43" s="584"/>
      <c r="G43" s="584"/>
      <c r="H43" s="584"/>
    </row>
    <row r="44" spans="1:8" ht="24" customHeight="1">
      <c r="A44" s="588" t="s">
        <v>288</v>
      </c>
      <c r="B44" s="588"/>
      <c r="C44" s="588"/>
      <c r="D44" s="588"/>
      <c r="E44" s="588"/>
      <c r="F44" s="588"/>
      <c r="G44" s="588"/>
      <c r="H44" s="588"/>
    </row>
    <row r="45" spans="1:8" ht="22.5" customHeight="1">
      <c r="A45" s="584" t="s">
        <v>287</v>
      </c>
      <c r="B45" s="584"/>
      <c r="C45" s="584"/>
      <c r="D45" s="584"/>
      <c r="E45" s="584"/>
      <c r="F45" s="584"/>
      <c r="G45" s="584"/>
      <c r="H45" s="584"/>
    </row>
    <row r="46" spans="1:8" ht="10.5" customHeight="1">
      <c r="A46" s="588" t="s">
        <v>289</v>
      </c>
      <c r="B46" s="588"/>
      <c r="C46" s="588"/>
      <c r="D46" s="588"/>
      <c r="E46" s="588"/>
      <c r="F46" s="588"/>
      <c r="G46" s="588"/>
      <c r="H46" s="588"/>
    </row>
    <row r="47" spans="1:8" ht="18.75">
      <c r="A47" s="588"/>
      <c r="B47" s="588"/>
      <c r="C47" s="588"/>
      <c r="D47" s="588"/>
      <c r="E47" s="588"/>
      <c r="F47" s="588"/>
      <c r="G47" s="588"/>
      <c r="H47" s="588"/>
    </row>
  </sheetData>
  <sheetProtection/>
  <mergeCells count="32">
    <mergeCell ref="C1:H1"/>
    <mergeCell ref="A2:H2"/>
    <mergeCell ref="A46:H46"/>
    <mergeCell ref="A47:H47"/>
    <mergeCell ref="A40:C40"/>
    <mergeCell ref="A41:C41"/>
    <mergeCell ref="A42:H42"/>
    <mergeCell ref="A43:H43"/>
    <mergeCell ref="A44:H44"/>
    <mergeCell ref="A45:H45"/>
    <mergeCell ref="A15:H15"/>
    <mergeCell ref="C16:C19"/>
    <mergeCell ref="E16:G17"/>
    <mergeCell ref="E18:E19"/>
    <mergeCell ref="F18:F19"/>
    <mergeCell ref="A36:C36"/>
    <mergeCell ref="E36:H41"/>
    <mergeCell ref="A37:C37"/>
    <mergeCell ref="A38:C38"/>
    <mergeCell ref="A39:C39"/>
    <mergeCell ref="A9:H9"/>
    <mergeCell ref="A10:H10"/>
    <mergeCell ref="A11:H11"/>
    <mergeCell ref="A12:H12"/>
    <mergeCell ref="A13:H13"/>
    <mergeCell ref="A14:H14"/>
    <mergeCell ref="A3:H3"/>
    <mergeCell ref="A4:H4"/>
    <mergeCell ref="A5:H5"/>
    <mergeCell ref="A6:H6"/>
    <mergeCell ref="A7:H7"/>
    <mergeCell ref="A8:H8"/>
  </mergeCells>
  <printOptions/>
  <pageMargins left="0.7" right="0.7" top="0.75" bottom="0.75" header="0.3" footer="0.3"/>
  <pageSetup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dimension ref="A1:H32"/>
  <sheetViews>
    <sheetView view="pageBreakPreview" zoomScale="90" zoomScaleSheetLayoutView="90" zoomScalePageLayoutView="0" workbookViewId="0" topLeftCell="A7">
      <selection activeCell="E21" sqref="E21"/>
    </sheetView>
  </sheetViews>
  <sheetFormatPr defaultColWidth="9.140625" defaultRowHeight="12.75"/>
  <cols>
    <col min="1" max="1" width="12.140625" style="29" customWidth="1"/>
    <col min="2" max="2" width="54.8515625" style="29" customWidth="1"/>
    <col min="3" max="3" width="23.8515625" style="29" customWidth="1"/>
    <col min="4" max="16384" width="9.140625" style="29" customWidth="1"/>
  </cols>
  <sheetData>
    <row r="1" spans="2:8" s="23" customFormat="1" ht="15.75">
      <c r="B1" s="24"/>
      <c r="C1" s="311" t="s">
        <v>336</v>
      </c>
      <c r="D1" s="29"/>
      <c r="E1" s="29"/>
      <c r="F1" s="29"/>
      <c r="G1" s="29"/>
      <c r="H1" s="29"/>
    </row>
    <row r="2" spans="1:8" s="23" customFormat="1" ht="31.5" customHeight="1">
      <c r="A2" s="428" t="s">
        <v>600</v>
      </c>
      <c r="B2" s="581"/>
      <c r="C2" s="581"/>
      <c r="D2" s="359"/>
      <c r="E2" s="359"/>
      <c r="F2" s="359"/>
      <c r="G2" s="359"/>
      <c r="H2" s="359"/>
    </row>
    <row r="3" spans="1:3" ht="15.75" customHeight="1">
      <c r="A3" s="610" t="s">
        <v>290</v>
      </c>
      <c r="B3" s="607"/>
      <c r="C3" s="607"/>
    </row>
    <row r="4" spans="1:3" ht="48" customHeight="1">
      <c r="A4" s="610" t="s">
        <v>291</v>
      </c>
      <c r="B4" s="607"/>
      <c r="C4" s="607"/>
    </row>
    <row r="5" spans="1:3" ht="18.75">
      <c r="A5" s="610"/>
      <c r="B5" s="610"/>
      <c r="C5" s="610"/>
    </row>
    <row r="6" spans="1:3" ht="18.75" customHeight="1">
      <c r="A6" s="610" t="s">
        <v>292</v>
      </c>
      <c r="B6" s="610"/>
      <c r="C6" s="610"/>
    </row>
    <row r="7" spans="1:3" ht="37.5" customHeight="1">
      <c r="A7" s="610" t="s">
        <v>293</v>
      </c>
      <c r="B7" s="610"/>
      <c r="C7" s="610"/>
    </row>
    <row r="8" spans="1:3" ht="22.5">
      <c r="A8" s="611" t="s">
        <v>294</v>
      </c>
      <c r="B8" s="611"/>
      <c r="C8" s="611"/>
    </row>
    <row r="9" spans="1:3" ht="18.75" customHeight="1">
      <c r="A9" s="615" t="s">
        <v>295</v>
      </c>
      <c r="B9" s="615"/>
      <c r="C9" s="615"/>
    </row>
    <row r="10" spans="1:3" ht="18.75">
      <c r="A10" s="610" t="s">
        <v>296</v>
      </c>
      <c r="B10" s="610"/>
      <c r="C10" s="610"/>
    </row>
    <row r="11" spans="1:3" ht="18.75">
      <c r="A11" s="588"/>
      <c r="B11" s="588"/>
      <c r="C11" s="588"/>
    </row>
    <row r="12" spans="1:3" ht="18.75" customHeight="1">
      <c r="A12" s="582" t="s">
        <v>297</v>
      </c>
      <c r="B12" s="582"/>
      <c r="C12" s="582"/>
    </row>
    <row r="13" spans="1:3" ht="18.75">
      <c r="A13" s="582"/>
      <c r="B13" s="582"/>
      <c r="C13" s="582"/>
    </row>
    <row r="14" spans="1:3" ht="33.75" customHeight="1">
      <c r="A14" s="588" t="str">
        <f>'19.pielikums'!A8:H8</f>
        <v>Būves nosaukums:Energoefektivitātes paaugstināšana daudzdzīvokļu dzīvojamā mājā Andreja Upīša iela 6, Valmierā</v>
      </c>
      <c r="B14" s="588"/>
      <c r="C14" s="588"/>
    </row>
    <row r="15" spans="1:3" ht="18.75">
      <c r="A15" s="588" t="s">
        <v>606</v>
      </c>
      <c r="B15" s="588"/>
      <c r="C15" s="588"/>
    </row>
    <row r="16" spans="1:3" ht="18.75">
      <c r="A16" s="618" t="s">
        <v>794</v>
      </c>
      <c r="B16" s="618"/>
      <c r="C16" s="618"/>
    </row>
    <row r="17" spans="1:3" ht="18.75">
      <c r="A17" s="588"/>
      <c r="B17" s="588"/>
      <c r="C17" s="588"/>
    </row>
    <row r="18" spans="1:3" ht="18.75">
      <c r="A18" s="610" t="s">
        <v>298</v>
      </c>
      <c r="B18" s="610"/>
      <c r="C18" s="610"/>
    </row>
    <row r="19" spans="1:3" ht="19.5" thickBot="1">
      <c r="A19" s="612"/>
      <c r="B19" s="612"/>
      <c r="C19" s="612"/>
    </row>
    <row r="20" spans="1:3" ht="18.75">
      <c r="A20" s="334" t="s">
        <v>127</v>
      </c>
      <c r="B20" s="613" t="s">
        <v>299</v>
      </c>
      <c r="C20" s="335" t="s">
        <v>300</v>
      </c>
    </row>
    <row r="21" spans="1:3" ht="19.5" thickBot="1">
      <c r="A21" s="336" t="s">
        <v>273</v>
      </c>
      <c r="B21" s="614"/>
      <c r="C21" s="337" t="s">
        <v>281</v>
      </c>
    </row>
    <row r="22" spans="1:3" ht="57" thickBot="1">
      <c r="A22" s="338">
        <v>1</v>
      </c>
      <c r="B22" s="339" t="s">
        <v>607</v>
      </c>
      <c r="C22" s="339"/>
    </row>
    <row r="23" spans="1:3" ht="19.5" thickBot="1">
      <c r="A23" s="338"/>
      <c r="B23" s="340" t="s">
        <v>0</v>
      </c>
      <c r="C23" s="339"/>
    </row>
    <row r="24" spans="1:3" ht="19.5" thickBot="1">
      <c r="A24" s="616"/>
      <c r="B24" s="616"/>
      <c r="C24" s="616"/>
    </row>
    <row r="25" spans="1:2" ht="38.25" thickBot="1">
      <c r="A25" s="341" t="s">
        <v>301</v>
      </c>
      <c r="B25" s="342"/>
    </row>
    <row r="26" spans="1:3" ht="18.75">
      <c r="A26" s="610"/>
      <c r="B26" s="610"/>
      <c r="C26" s="610"/>
    </row>
    <row r="27" spans="1:3" ht="18.75">
      <c r="A27" s="588" t="s">
        <v>286</v>
      </c>
      <c r="B27" s="588"/>
      <c r="C27" s="588"/>
    </row>
    <row r="28" spans="1:3" ht="45" customHeight="1">
      <c r="A28" s="584" t="s">
        <v>258</v>
      </c>
      <c r="B28" s="584"/>
      <c r="C28" s="584"/>
    </row>
    <row r="29" spans="1:3" ht="37.5" customHeight="1">
      <c r="A29" s="588" t="s">
        <v>260</v>
      </c>
      <c r="B29" s="588"/>
      <c r="C29" s="588"/>
    </row>
    <row r="30" spans="1:3" ht="18.75">
      <c r="A30" s="617"/>
      <c r="B30" s="617"/>
      <c r="C30" s="617"/>
    </row>
    <row r="31" spans="1:3" ht="18.75">
      <c r="A31" s="610"/>
      <c r="B31" s="610"/>
      <c r="C31" s="610"/>
    </row>
    <row r="32" ht="18.75">
      <c r="A32" s="343"/>
    </row>
  </sheetData>
  <sheetProtection/>
  <mergeCells count="26">
    <mergeCell ref="A2:C2"/>
    <mergeCell ref="A31:C31"/>
    <mergeCell ref="A24:C24"/>
    <mergeCell ref="A26:C26"/>
    <mergeCell ref="A27:C27"/>
    <mergeCell ref="A28:C28"/>
    <mergeCell ref="A29:C29"/>
    <mergeCell ref="A30:C30"/>
    <mergeCell ref="A15:C15"/>
    <mergeCell ref="A16:C16"/>
    <mergeCell ref="A17:C17"/>
    <mergeCell ref="A18:C18"/>
    <mergeCell ref="A19:C19"/>
    <mergeCell ref="B20:B21"/>
    <mergeCell ref="A9:C9"/>
    <mergeCell ref="A10:C10"/>
    <mergeCell ref="A11:C11"/>
    <mergeCell ref="A12:C12"/>
    <mergeCell ref="A13:C13"/>
    <mergeCell ref="A14:C14"/>
    <mergeCell ref="A3:C3"/>
    <mergeCell ref="A4:C4"/>
    <mergeCell ref="A5:C5"/>
    <mergeCell ref="A6:C6"/>
    <mergeCell ref="A7:C7"/>
    <mergeCell ref="A8:C8"/>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C27"/>
  <sheetViews>
    <sheetView zoomScalePageLayoutView="0" workbookViewId="0" topLeftCell="A1">
      <selection activeCell="F20" sqref="F19:F20"/>
    </sheetView>
  </sheetViews>
  <sheetFormatPr defaultColWidth="9.140625" defaultRowHeight="12.75"/>
  <cols>
    <col min="1" max="1" width="9.140625" style="34" customWidth="1"/>
    <col min="2" max="2" width="9.140625" style="46" customWidth="1"/>
    <col min="3" max="3" width="10.140625" style="46" customWidth="1"/>
    <col min="4" max="4" width="9.140625" style="46" customWidth="1"/>
    <col min="5" max="5" width="10.140625" style="46" customWidth="1"/>
    <col min="6" max="6" width="9.140625" style="46" customWidth="1"/>
    <col min="7" max="7" width="10.57421875" style="34" customWidth="1"/>
    <col min="8" max="8" width="8.00390625" style="34" customWidth="1"/>
    <col min="9" max="9" width="9.140625" style="34" hidden="1" customWidth="1"/>
    <col min="10" max="16384" width="9.140625" style="34" customWidth="1"/>
  </cols>
  <sheetData>
    <row r="1" spans="2:10" s="23" customFormat="1" ht="15.75">
      <c r="B1" s="24"/>
      <c r="C1" s="24"/>
      <c r="D1" s="24"/>
      <c r="E1" s="24"/>
      <c r="F1" s="24"/>
      <c r="J1" s="25" t="s">
        <v>345</v>
      </c>
    </row>
    <row r="2" spans="1:10" s="23" customFormat="1" ht="31.5" customHeight="1">
      <c r="A2" s="428" t="s">
        <v>600</v>
      </c>
      <c r="B2" s="413"/>
      <c r="C2" s="413"/>
      <c r="D2" s="413"/>
      <c r="E2" s="429"/>
      <c r="F2" s="430"/>
      <c r="G2" s="430"/>
      <c r="H2" s="430"/>
      <c r="I2" s="430"/>
      <c r="J2" s="430"/>
    </row>
    <row r="3" spans="1:10" s="23" customFormat="1" ht="15.75">
      <c r="A3" s="428"/>
      <c r="B3" s="413"/>
      <c r="C3" s="413"/>
      <c r="D3" s="413"/>
      <c r="E3" s="429"/>
      <c r="F3" s="428"/>
      <c r="G3" s="413"/>
      <c r="H3" s="413"/>
      <c r="I3" s="413"/>
      <c r="J3" s="429"/>
    </row>
    <row r="4" spans="1:29" s="29" customFormat="1" ht="67.5" customHeight="1">
      <c r="A4" s="431" t="s">
        <v>601</v>
      </c>
      <c r="B4" s="432"/>
      <c r="C4" s="432"/>
      <c r="D4" s="432"/>
      <c r="E4" s="432"/>
      <c r="F4" s="432"/>
      <c r="G4" s="432"/>
      <c r="H4" s="432"/>
      <c r="I4" s="432"/>
      <c r="J4" s="28"/>
      <c r="K4" s="28"/>
      <c r="L4" s="28"/>
      <c r="M4" s="28"/>
      <c r="N4" s="28"/>
      <c r="O4" s="28"/>
      <c r="P4" s="28"/>
      <c r="Q4" s="28"/>
      <c r="R4" s="28"/>
      <c r="S4" s="28"/>
      <c r="T4" s="28"/>
      <c r="U4" s="28"/>
      <c r="V4" s="28"/>
      <c r="W4" s="28"/>
      <c r="X4" s="28"/>
      <c r="Y4" s="28"/>
      <c r="Z4" s="28"/>
      <c r="AA4" s="28"/>
      <c r="AB4" s="28"/>
      <c r="AC4" s="28"/>
    </row>
    <row r="5" spans="1:29" s="29" customFormat="1" ht="11.25" customHeight="1">
      <c r="A5" s="26"/>
      <c r="B5" s="27"/>
      <c r="C5" s="27"/>
      <c r="D5" s="27"/>
      <c r="E5" s="27"/>
      <c r="F5" s="27"/>
      <c r="G5" s="27"/>
      <c r="H5" s="27"/>
      <c r="I5" s="27"/>
      <c r="J5" s="28"/>
      <c r="K5" s="28"/>
      <c r="L5" s="28"/>
      <c r="M5" s="28"/>
      <c r="N5" s="28"/>
      <c r="O5" s="28"/>
      <c r="P5" s="28"/>
      <c r="Q5" s="28"/>
      <c r="R5" s="28"/>
      <c r="S5" s="28"/>
      <c r="T5" s="28"/>
      <c r="U5" s="28"/>
      <c r="V5" s="28"/>
      <c r="W5" s="28"/>
      <c r="X5" s="28"/>
      <c r="Y5" s="28"/>
      <c r="Z5" s="28"/>
      <c r="AA5" s="28"/>
      <c r="AB5" s="28"/>
      <c r="AC5" s="28"/>
    </row>
    <row r="6" spans="1:29" s="29" customFormat="1" ht="15" customHeight="1">
      <c r="A6" s="433" t="s">
        <v>31</v>
      </c>
      <c r="B6" s="433"/>
      <c r="C6" s="433"/>
      <c r="D6" s="433"/>
      <c r="E6" s="433"/>
      <c r="F6" s="30"/>
      <c r="G6" s="30"/>
      <c r="H6" s="30"/>
      <c r="I6" s="30"/>
      <c r="J6" s="31"/>
      <c r="K6" s="31"/>
      <c r="L6" s="31"/>
      <c r="M6" s="31"/>
      <c r="N6" s="31"/>
      <c r="O6" s="31"/>
      <c r="P6" s="31"/>
      <c r="Q6" s="31"/>
      <c r="R6" s="31"/>
      <c r="S6" s="31"/>
      <c r="T6" s="31"/>
      <c r="U6" s="31"/>
      <c r="V6" s="31"/>
      <c r="W6" s="31"/>
      <c r="X6" s="31"/>
      <c r="Y6" s="31"/>
      <c r="Z6" s="31"/>
      <c r="AA6" s="31"/>
      <c r="AB6" s="31"/>
      <c r="AC6" s="31"/>
    </row>
    <row r="7" spans="1:9" ht="12" customHeight="1">
      <c r="A7" s="32"/>
      <c r="B7" s="33"/>
      <c r="C7" s="33"/>
      <c r="D7" s="33"/>
      <c r="E7" s="33"/>
      <c r="F7" s="33"/>
      <c r="G7" s="32"/>
      <c r="H7" s="32"/>
      <c r="I7" s="32"/>
    </row>
    <row r="8" spans="1:9" ht="46.5" customHeight="1">
      <c r="A8" s="32"/>
      <c r="B8" s="35" t="s">
        <v>32</v>
      </c>
      <c r="C8" s="35" t="s">
        <v>33</v>
      </c>
      <c r="D8" s="36" t="s">
        <v>34</v>
      </c>
      <c r="E8" s="35" t="s">
        <v>35</v>
      </c>
      <c r="F8" s="35" t="s">
        <v>36</v>
      </c>
      <c r="G8" s="35" t="s">
        <v>37</v>
      </c>
      <c r="H8" s="32"/>
      <c r="I8" s="32"/>
    </row>
    <row r="9" spans="1:9" ht="24.75" customHeight="1">
      <c r="A9" s="32"/>
      <c r="B9" s="37" t="s">
        <v>38</v>
      </c>
      <c r="C9" s="37"/>
      <c r="D9" s="37"/>
      <c r="E9" s="37"/>
      <c r="F9" s="37"/>
      <c r="G9" s="38"/>
      <c r="H9" s="32"/>
      <c r="I9" s="32"/>
    </row>
    <row r="10" spans="1:9" ht="24.75" customHeight="1">
      <c r="A10" s="32"/>
      <c r="B10" s="37" t="s">
        <v>39</v>
      </c>
      <c r="C10" s="37"/>
      <c r="D10" s="37"/>
      <c r="E10" s="37"/>
      <c r="F10" s="37"/>
      <c r="G10" s="38"/>
      <c r="H10" s="32"/>
      <c r="I10" s="32"/>
    </row>
    <row r="11" spans="1:9" ht="24.75" customHeight="1">
      <c r="A11" s="32"/>
      <c r="B11" s="37" t="s">
        <v>40</v>
      </c>
      <c r="C11" s="37"/>
      <c r="D11" s="37"/>
      <c r="E11" s="37"/>
      <c r="F11" s="37"/>
      <c r="G11" s="38"/>
      <c r="H11" s="32"/>
      <c r="I11" s="32"/>
    </row>
    <row r="12" spans="1:9" ht="24.75" customHeight="1">
      <c r="A12" s="32"/>
      <c r="B12" s="37" t="s">
        <v>40</v>
      </c>
      <c r="C12" s="37"/>
      <c r="D12" s="37"/>
      <c r="E12" s="37"/>
      <c r="F12" s="37"/>
      <c r="G12" s="38"/>
      <c r="H12" s="32"/>
      <c r="I12" s="32"/>
    </row>
    <row r="13" spans="1:9" ht="24.75" customHeight="1">
      <c r="A13" s="32"/>
      <c r="B13" s="37" t="s">
        <v>40</v>
      </c>
      <c r="C13" s="37"/>
      <c r="D13" s="37"/>
      <c r="E13" s="37"/>
      <c r="F13" s="37"/>
      <c r="G13" s="38"/>
      <c r="H13" s="32"/>
      <c r="I13" s="32"/>
    </row>
    <row r="14" spans="1:9" ht="24.75" customHeight="1">
      <c r="A14" s="32"/>
      <c r="B14" s="37" t="s">
        <v>40</v>
      </c>
      <c r="C14" s="37"/>
      <c r="D14" s="37"/>
      <c r="E14" s="37"/>
      <c r="F14" s="37"/>
      <c r="G14" s="38"/>
      <c r="H14" s="32"/>
      <c r="I14" s="32"/>
    </row>
    <row r="15" spans="1:9" ht="24.75" customHeight="1">
      <c r="A15" s="32"/>
      <c r="B15" s="37" t="s">
        <v>40</v>
      </c>
      <c r="C15" s="37"/>
      <c r="D15" s="37"/>
      <c r="E15" s="37"/>
      <c r="F15" s="37"/>
      <c r="G15" s="38"/>
      <c r="H15" s="32"/>
      <c r="I15" s="32"/>
    </row>
    <row r="16" spans="1:9" ht="24.75" customHeight="1">
      <c r="A16" s="32"/>
      <c r="B16" s="37" t="s">
        <v>40</v>
      </c>
      <c r="C16" s="37"/>
      <c r="D16" s="37"/>
      <c r="E16" s="37"/>
      <c r="F16" s="37"/>
      <c r="G16" s="38"/>
      <c r="H16" s="32"/>
      <c r="I16" s="32"/>
    </row>
    <row r="17" spans="1:9" ht="24.75" customHeight="1">
      <c r="A17" s="32"/>
      <c r="B17" s="37"/>
      <c r="C17" s="37"/>
      <c r="D17" s="37"/>
      <c r="E17" s="37"/>
      <c r="F17" s="37"/>
      <c r="G17" s="38"/>
      <c r="H17" s="32"/>
      <c r="I17" s="32"/>
    </row>
    <row r="18" spans="1:9" ht="24.75" customHeight="1">
      <c r="A18" s="32"/>
      <c r="B18" s="37"/>
      <c r="C18" s="37"/>
      <c r="D18" s="37"/>
      <c r="E18" s="37"/>
      <c r="F18" s="37"/>
      <c r="G18" s="38"/>
      <c r="H18" s="32"/>
      <c r="I18" s="32"/>
    </row>
    <row r="19" spans="1:9" ht="24.75" customHeight="1">
      <c r="A19" s="32"/>
      <c r="B19" s="37"/>
      <c r="C19" s="37"/>
      <c r="D19" s="37"/>
      <c r="E19" s="37"/>
      <c r="F19" s="37"/>
      <c r="G19" s="38"/>
      <c r="H19" s="32"/>
      <c r="I19" s="32"/>
    </row>
    <row r="20" spans="1:9" ht="15.75">
      <c r="A20" s="32"/>
      <c r="B20" s="434" t="s">
        <v>0</v>
      </c>
      <c r="C20" s="435"/>
      <c r="D20" s="436"/>
      <c r="E20" s="39"/>
      <c r="F20" s="39"/>
      <c r="G20" s="40"/>
      <c r="H20" s="32"/>
      <c r="I20" s="32"/>
    </row>
    <row r="21" spans="5:29" s="6" customFormat="1" ht="15">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5:29" s="6" customFormat="1" ht="15">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5:27" s="6" customFormat="1" ht="12" customHeight="1">
      <c r="E23" s="1"/>
      <c r="F23" s="42"/>
      <c r="G23" s="1"/>
      <c r="H23" s="1"/>
      <c r="I23" s="42"/>
      <c r="L23" s="43"/>
      <c r="O23" s="43"/>
      <c r="R23" s="43"/>
      <c r="U23" s="43"/>
      <c r="X23" s="43"/>
      <c r="AA23" s="43"/>
    </row>
    <row r="24" spans="1:29" s="29" customFormat="1" ht="15">
      <c r="A24" s="44" t="s">
        <v>41</v>
      </c>
      <c r="B24" s="41"/>
      <c r="C24" s="41"/>
      <c r="D24" s="41"/>
      <c r="E24" s="1"/>
      <c r="F24" s="1"/>
      <c r="G24" s="1"/>
      <c r="H24" s="1"/>
      <c r="I24" s="1"/>
      <c r="J24" s="6"/>
      <c r="K24" s="6"/>
      <c r="L24" s="6"/>
      <c r="M24" s="6"/>
      <c r="N24" s="6"/>
      <c r="O24" s="6"/>
      <c r="P24" s="6"/>
      <c r="Q24" s="6"/>
      <c r="R24" s="6"/>
      <c r="S24" s="6"/>
      <c r="T24" s="6"/>
      <c r="U24" s="6"/>
      <c r="V24" s="6"/>
      <c r="W24" s="6"/>
      <c r="X24" s="6"/>
      <c r="Y24" s="6"/>
      <c r="Z24" s="6"/>
      <c r="AA24" s="6"/>
      <c r="AB24" s="6"/>
      <c r="AC24" s="6"/>
    </row>
    <row r="25" spans="1:9" s="29" customFormat="1" ht="15">
      <c r="A25" s="44" t="s">
        <v>42</v>
      </c>
      <c r="B25" s="41"/>
      <c r="C25" s="41"/>
      <c r="D25" s="41"/>
      <c r="E25" s="45"/>
      <c r="F25" s="45"/>
      <c r="G25" s="45"/>
      <c r="H25" s="45"/>
      <c r="I25" s="45"/>
    </row>
    <row r="26" spans="1:4" ht="15.75">
      <c r="A26" s="1"/>
      <c r="B26" s="42"/>
      <c r="C26" s="42"/>
      <c r="D26" s="1"/>
    </row>
    <row r="27" spans="1:4" ht="15.75">
      <c r="A27" s="1" t="s">
        <v>43</v>
      </c>
      <c r="B27" s="1"/>
      <c r="C27" s="1"/>
      <c r="D27" s="1"/>
    </row>
  </sheetData>
  <sheetProtection/>
  <mergeCells count="6">
    <mergeCell ref="A2:J2"/>
    <mergeCell ref="A3:E3"/>
    <mergeCell ref="F3:J3"/>
    <mergeCell ref="A4:I4"/>
    <mergeCell ref="A6:E6"/>
    <mergeCell ref="B20:D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35"/>
  <sheetViews>
    <sheetView view="pageBreakPreview" zoomScale="80" zoomScaleSheetLayoutView="80" zoomScalePageLayoutView="0" workbookViewId="0" topLeftCell="A1">
      <selection activeCell="A3" sqref="A3:T3"/>
    </sheetView>
  </sheetViews>
  <sheetFormatPr defaultColWidth="9.140625" defaultRowHeight="12.75"/>
  <cols>
    <col min="1" max="1" width="6.7109375" style="29" customWidth="1"/>
    <col min="2" max="2" width="3.28125" style="29" bestFit="1" customWidth="1"/>
    <col min="3" max="3" width="9.7109375" style="29" customWidth="1"/>
    <col min="4" max="4" width="8.7109375" style="29" customWidth="1"/>
    <col min="5" max="5" width="3.28125" style="29" bestFit="1" customWidth="1"/>
    <col min="6" max="7" width="9.7109375" style="29" customWidth="1"/>
    <col min="8" max="8" width="3.28125" style="29" bestFit="1" customWidth="1"/>
    <col min="9" max="10" width="9.7109375" style="29" customWidth="1"/>
    <col min="11" max="11" width="3.28125" style="29" bestFit="1" customWidth="1"/>
    <col min="12" max="13" width="9.7109375" style="29" customWidth="1"/>
    <col min="14" max="14" width="3.28125" style="29" bestFit="1" customWidth="1"/>
    <col min="15" max="16" width="9.7109375" style="29" customWidth="1"/>
    <col min="17" max="17" width="3.28125" style="29" bestFit="1" customWidth="1"/>
    <col min="18" max="19" width="9.7109375" style="29" customWidth="1"/>
    <col min="20" max="20" width="12.140625" style="29" customWidth="1"/>
    <col min="21" max="16384" width="9.140625" style="29" customWidth="1"/>
  </cols>
  <sheetData>
    <row r="1" ht="15">
      <c r="T1" s="47" t="s">
        <v>344</v>
      </c>
    </row>
    <row r="2" spans="1:20" s="23" customFormat="1" ht="31.5" customHeight="1">
      <c r="A2" s="428" t="s">
        <v>600</v>
      </c>
      <c r="B2" s="413"/>
      <c r="C2" s="413"/>
      <c r="D2" s="413"/>
      <c r="E2" s="429"/>
      <c r="F2" s="430"/>
      <c r="G2" s="430"/>
      <c r="H2" s="430"/>
      <c r="I2" s="430"/>
      <c r="J2" s="430"/>
      <c r="K2" s="442"/>
      <c r="L2" s="442"/>
      <c r="M2" s="442"/>
      <c r="N2" s="442"/>
      <c r="O2" s="442"/>
      <c r="P2" s="442"/>
      <c r="Q2" s="442"/>
      <c r="R2" s="442"/>
      <c r="S2" s="442"/>
      <c r="T2" s="442"/>
    </row>
    <row r="3" spans="1:20" ht="54" customHeight="1">
      <c r="A3" s="443" t="s">
        <v>602</v>
      </c>
      <c r="B3" s="443"/>
      <c r="C3" s="443"/>
      <c r="D3" s="443"/>
      <c r="E3" s="443"/>
      <c r="F3" s="443"/>
      <c r="G3" s="443"/>
      <c r="H3" s="443"/>
      <c r="I3" s="443"/>
      <c r="J3" s="443"/>
      <c r="K3" s="443"/>
      <c r="L3" s="443"/>
      <c r="M3" s="443"/>
      <c r="N3" s="443"/>
      <c r="O3" s="443"/>
      <c r="P3" s="443"/>
      <c r="Q3" s="443"/>
      <c r="R3" s="443"/>
      <c r="S3" s="443"/>
      <c r="T3" s="443"/>
    </row>
    <row r="4" spans="1:20" ht="23.25" customHeight="1">
      <c r="A4" s="444" t="s">
        <v>31</v>
      </c>
      <c r="B4" s="444"/>
      <c r="C4" s="444"/>
      <c r="D4" s="444"/>
      <c r="E4" s="31"/>
      <c r="F4" s="31"/>
      <c r="G4" s="31"/>
      <c r="H4" s="31"/>
      <c r="I4" s="31"/>
      <c r="J4" s="31"/>
      <c r="K4" s="31"/>
      <c r="L4" s="31"/>
      <c r="M4" s="31"/>
      <c r="N4" s="31"/>
      <c r="O4" s="31"/>
      <c r="P4" s="31"/>
      <c r="Q4" s="31"/>
      <c r="R4" s="31"/>
      <c r="S4" s="31"/>
      <c r="T4" s="31" t="s">
        <v>44</v>
      </c>
    </row>
    <row r="5" ht="13.5" thickBot="1">
      <c r="A5" s="48"/>
    </row>
    <row r="6" spans="1:20" ht="15.75" thickBot="1">
      <c r="A6" s="48"/>
      <c r="B6" s="445" t="s">
        <v>45</v>
      </c>
      <c r="C6" s="446"/>
      <c r="D6" s="446"/>
      <c r="E6" s="446"/>
      <c r="F6" s="446"/>
      <c r="G6" s="446"/>
      <c r="H6" s="446"/>
      <c r="I6" s="446"/>
      <c r="J6" s="446"/>
      <c r="K6" s="446"/>
      <c r="L6" s="446"/>
      <c r="M6" s="446"/>
      <c r="N6" s="446"/>
      <c r="O6" s="446"/>
      <c r="P6" s="446"/>
      <c r="Q6" s="446"/>
      <c r="R6" s="446"/>
      <c r="S6" s="446"/>
      <c r="T6" s="447"/>
    </row>
    <row r="7" spans="1:35" ht="15" customHeight="1">
      <c r="A7" s="448" t="s">
        <v>46</v>
      </c>
      <c r="B7" s="437"/>
      <c r="C7" s="450"/>
      <c r="D7" s="451"/>
      <c r="E7" s="437"/>
      <c r="F7" s="438"/>
      <c r="G7" s="439"/>
      <c r="H7" s="437"/>
      <c r="I7" s="438"/>
      <c r="J7" s="439"/>
      <c r="K7" s="437"/>
      <c r="L7" s="438"/>
      <c r="M7" s="439"/>
      <c r="N7" s="437"/>
      <c r="O7" s="438"/>
      <c r="P7" s="439"/>
      <c r="Q7" s="437"/>
      <c r="R7" s="438"/>
      <c r="S7" s="439"/>
      <c r="T7" s="440" t="s">
        <v>47</v>
      </c>
      <c r="U7" s="49"/>
      <c r="V7" s="49"/>
      <c r="W7" s="49"/>
      <c r="X7" s="49"/>
      <c r="Y7" s="49"/>
      <c r="Z7" s="49"/>
      <c r="AA7" s="49"/>
      <c r="AB7" s="49"/>
      <c r="AC7" s="45"/>
      <c r="AD7" s="45"/>
      <c r="AE7" s="45"/>
      <c r="AF7" s="45"/>
      <c r="AG7" s="45"/>
      <c r="AH7" s="45"/>
      <c r="AI7" s="45"/>
    </row>
    <row r="8" spans="1:35" ht="33.75">
      <c r="A8" s="449"/>
      <c r="B8" s="50" t="s">
        <v>34</v>
      </c>
      <c r="C8" s="51" t="s">
        <v>48</v>
      </c>
      <c r="D8" s="52" t="s">
        <v>0</v>
      </c>
      <c r="E8" s="50" t="s">
        <v>34</v>
      </c>
      <c r="F8" s="51" t="s">
        <v>48</v>
      </c>
      <c r="G8" s="52" t="s">
        <v>0</v>
      </c>
      <c r="H8" s="50" t="s">
        <v>34</v>
      </c>
      <c r="I8" s="51" t="s">
        <v>48</v>
      </c>
      <c r="J8" s="52" t="s">
        <v>0</v>
      </c>
      <c r="K8" s="50" t="s">
        <v>34</v>
      </c>
      <c r="L8" s="51" t="s">
        <v>48</v>
      </c>
      <c r="M8" s="52" t="s">
        <v>0</v>
      </c>
      <c r="N8" s="50" t="s">
        <v>34</v>
      </c>
      <c r="O8" s="51" t="s">
        <v>48</v>
      </c>
      <c r="P8" s="52" t="s">
        <v>0</v>
      </c>
      <c r="Q8" s="50" t="s">
        <v>34</v>
      </c>
      <c r="R8" s="51" t="s">
        <v>48</v>
      </c>
      <c r="S8" s="52" t="s">
        <v>0</v>
      </c>
      <c r="T8" s="441"/>
      <c r="U8" s="53"/>
      <c r="V8" s="49"/>
      <c r="W8" s="49"/>
      <c r="X8" s="53"/>
      <c r="Y8" s="49"/>
      <c r="Z8" s="49"/>
      <c r="AA8" s="53"/>
      <c r="AB8" s="49"/>
      <c r="AC8" s="45"/>
      <c r="AD8" s="45"/>
      <c r="AE8" s="45"/>
      <c r="AF8" s="45"/>
      <c r="AG8" s="45"/>
      <c r="AH8" s="45"/>
      <c r="AI8" s="45"/>
    </row>
    <row r="9" spans="1:20" ht="19.5" customHeight="1">
      <c r="A9" s="54"/>
      <c r="B9" s="55"/>
      <c r="C9" s="56"/>
      <c r="D9" s="57"/>
      <c r="E9" s="55"/>
      <c r="F9" s="56"/>
      <c r="G9" s="57"/>
      <c r="H9" s="55"/>
      <c r="I9" s="56"/>
      <c r="J9" s="57"/>
      <c r="K9" s="55"/>
      <c r="L9" s="56"/>
      <c r="M9" s="57"/>
      <c r="N9" s="55"/>
      <c r="O9" s="56"/>
      <c r="P9" s="57"/>
      <c r="Q9" s="55"/>
      <c r="R9" s="56"/>
      <c r="S9" s="57"/>
      <c r="T9" s="58"/>
    </row>
    <row r="10" spans="1:20" ht="19.5" customHeight="1">
      <c r="A10" s="54"/>
      <c r="B10" s="55"/>
      <c r="C10" s="56"/>
      <c r="D10" s="57"/>
      <c r="E10" s="55"/>
      <c r="F10" s="56"/>
      <c r="G10" s="57"/>
      <c r="H10" s="55"/>
      <c r="I10" s="56"/>
      <c r="J10" s="57"/>
      <c r="K10" s="55"/>
      <c r="L10" s="56"/>
      <c r="M10" s="57"/>
      <c r="N10" s="55"/>
      <c r="O10" s="56"/>
      <c r="P10" s="57"/>
      <c r="Q10" s="55"/>
      <c r="R10" s="56"/>
      <c r="S10" s="57"/>
      <c r="T10" s="58"/>
    </row>
    <row r="11" spans="1:20" ht="19.5" customHeight="1">
      <c r="A11" s="54"/>
      <c r="B11" s="55"/>
      <c r="C11" s="56"/>
      <c r="D11" s="57"/>
      <c r="E11" s="55"/>
      <c r="F11" s="56"/>
      <c r="G11" s="57"/>
      <c r="H11" s="55"/>
      <c r="I11" s="56"/>
      <c r="J11" s="57"/>
      <c r="K11" s="55"/>
      <c r="L11" s="56"/>
      <c r="M11" s="57"/>
      <c r="N11" s="55"/>
      <c r="O11" s="56"/>
      <c r="P11" s="57"/>
      <c r="Q11" s="55"/>
      <c r="R11" s="56"/>
      <c r="S11" s="57"/>
      <c r="T11" s="58"/>
    </row>
    <row r="12" spans="1:20" ht="19.5" customHeight="1">
      <c r="A12" s="54"/>
      <c r="B12" s="55"/>
      <c r="C12" s="56"/>
      <c r="D12" s="57"/>
      <c r="E12" s="55"/>
      <c r="F12" s="56"/>
      <c r="G12" s="57"/>
      <c r="H12" s="55"/>
      <c r="I12" s="56"/>
      <c r="J12" s="57"/>
      <c r="K12" s="55"/>
      <c r="L12" s="56"/>
      <c r="M12" s="57"/>
      <c r="N12" s="55"/>
      <c r="O12" s="56"/>
      <c r="P12" s="57"/>
      <c r="Q12" s="55"/>
      <c r="R12" s="56"/>
      <c r="S12" s="57"/>
      <c r="T12" s="58"/>
    </row>
    <row r="13" spans="1:20" ht="19.5" customHeight="1">
      <c r="A13" s="54"/>
      <c r="B13" s="55"/>
      <c r="C13" s="56"/>
      <c r="D13" s="57"/>
      <c r="E13" s="55"/>
      <c r="F13" s="56"/>
      <c r="G13" s="57"/>
      <c r="H13" s="55"/>
      <c r="I13" s="56"/>
      <c r="J13" s="57"/>
      <c r="K13" s="55"/>
      <c r="L13" s="56"/>
      <c r="M13" s="57"/>
      <c r="N13" s="55"/>
      <c r="O13" s="56"/>
      <c r="P13" s="57"/>
      <c r="Q13" s="55"/>
      <c r="R13" s="56"/>
      <c r="S13" s="57"/>
      <c r="T13" s="58"/>
    </row>
    <row r="14" spans="1:20" ht="19.5" customHeight="1">
      <c r="A14" s="54"/>
      <c r="B14" s="55"/>
      <c r="C14" s="56"/>
      <c r="D14" s="57"/>
      <c r="E14" s="55"/>
      <c r="F14" s="56"/>
      <c r="G14" s="57"/>
      <c r="H14" s="55"/>
      <c r="I14" s="56"/>
      <c r="J14" s="57"/>
      <c r="K14" s="55"/>
      <c r="L14" s="56"/>
      <c r="M14" s="57"/>
      <c r="N14" s="55"/>
      <c r="O14" s="56"/>
      <c r="P14" s="57"/>
      <c r="Q14" s="55"/>
      <c r="R14" s="56"/>
      <c r="S14" s="57"/>
      <c r="T14" s="58"/>
    </row>
    <row r="15" spans="1:20" ht="19.5" customHeight="1">
      <c r="A15" s="54"/>
      <c r="B15" s="55"/>
      <c r="C15" s="56"/>
      <c r="D15" s="57"/>
      <c r="E15" s="55"/>
      <c r="F15" s="56"/>
      <c r="G15" s="57"/>
      <c r="H15" s="55"/>
      <c r="I15" s="56"/>
      <c r="J15" s="57"/>
      <c r="K15" s="55"/>
      <c r="L15" s="56"/>
      <c r="M15" s="57"/>
      <c r="N15" s="55"/>
      <c r="O15" s="56"/>
      <c r="P15" s="57"/>
      <c r="Q15" s="55"/>
      <c r="R15" s="56"/>
      <c r="S15" s="57"/>
      <c r="T15" s="58"/>
    </row>
    <row r="16" spans="1:20" ht="19.5" customHeight="1">
      <c r="A16" s="54"/>
      <c r="B16" s="55"/>
      <c r="C16" s="56"/>
      <c r="D16" s="57"/>
      <c r="E16" s="55"/>
      <c r="F16" s="56"/>
      <c r="G16" s="57"/>
      <c r="H16" s="55"/>
      <c r="I16" s="56"/>
      <c r="J16" s="57"/>
      <c r="K16" s="55"/>
      <c r="L16" s="56"/>
      <c r="M16" s="57"/>
      <c r="N16" s="55"/>
      <c r="O16" s="56"/>
      <c r="P16" s="57"/>
      <c r="Q16" s="55"/>
      <c r="R16" s="56"/>
      <c r="S16" s="57"/>
      <c r="T16" s="58"/>
    </row>
    <row r="17" spans="1:20" ht="19.5" customHeight="1">
      <c r="A17" s="54"/>
      <c r="B17" s="55"/>
      <c r="C17" s="56"/>
      <c r="D17" s="57"/>
      <c r="E17" s="55"/>
      <c r="F17" s="56"/>
      <c r="G17" s="57"/>
      <c r="H17" s="55"/>
      <c r="I17" s="56"/>
      <c r="J17" s="57"/>
      <c r="K17" s="55"/>
      <c r="L17" s="56"/>
      <c r="M17" s="57"/>
      <c r="N17" s="55"/>
      <c r="O17" s="56"/>
      <c r="P17" s="57"/>
      <c r="Q17" s="55"/>
      <c r="R17" s="56"/>
      <c r="S17" s="57"/>
      <c r="T17" s="59"/>
    </row>
    <row r="18" spans="1:20" ht="19.5" customHeight="1">
      <c r="A18" s="54"/>
      <c r="B18" s="55"/>
      <c r="C18" s="56"/>
      <c r="D18" s="57"/>
      <c r="E18" s="55"/>
      <c r="F18" s="56"/>
      <c r="G18" s="57"/>
      <c r="H18" s="55"/>
      <c r="I18" s="56"/>
      <c r="J18" s="57"/>
      <c r="K18" s="55"/>
      <c r="L18" s="56"/>
      <c r="M18" s="57"/>
      <c r="N18" s="55"/>
      <c r="O18" s="56"/>
      <c r="P18" s="57"/>
      <c r="Q18" s="55"/>
      <c r="R18" s="56"/>
      <c r="S18" s="57"/>
      <c r="T18" s="58"/>
    </row>
    <row r="19" spans="1:20" ht="19.5" customHeight="1">
      <c r="A19" s="54"/>
      <c r="B19" s="55"/>
      <c r="C19" s="56"/>
      <c r="D19" s="57"/>
      <c r="E19" s="55"/>
      <c r="F19" s="56"/>
      <c r="G19" s="57"/>
      <c r="H19" s="55"/>
      <c r="I19" s="56"/>
      <c r="J19" s="57"/>
      <c r="K19" s="55"/>
      <c r="L19" s="56"/>
      <c r="M19" s="57"/>
      <c r="N19" s="55"/>
      <c r="O19" s="56"/>
      <c r="P19" s="57"/>
      <c r="Q19" s="55"/>
      <c r="R19" s="56"/>
      <c r="S19" s="57"/>
      <c r="T19" s="58"/>
    </row>
    <row r="20" spans="1:20" ht="19.5" customHeight="1">
      <c r="A20" s="54"/>
      <c r="B20" s="55"/>
      <c r="C20" s="56"/>
      <c r="D20" s="57"/>
      <c r="E20" s="55"/>
      <c r="F20" s="56"/>
      <c r="G20" s="57"/>
      <c r="H20" s="55"/>
      <c r="I20" s="56"/>
      <c r="J20" s="57"/>
      <c r="K20" s="55"/>
      <c r="L20" s="56"/>
      <c r="M20" s="57"/>
      <c r="N20" s="55"/>
      <c r="O20" s="56"/>
      <c r="P20" s="57"/>
      <c r="Q20" s="55"/>
      <c r="R20" s="56"/>
      <c r="S20" s="57"/>
      <c r="T20" s="58"/>
    </row>
    <row r="21" spans="1:20" ht="19.5" customHeight="1">
      <c r="A21" s="54"/>
      <c r="B21" s="55"/>
      <c r="C21" s="56"/>
      <c r="D21" s="57"/>
      <c r="E21" s="55"/>
      <c r="F21" s="56"/>
      <c r="G21" s="57"/>
      <c r="H21" s="55"/>
      <c r="I21" s="56"/>
      <c r="J21" s="57"/>
      <c r="K21" s="55"/>
      <c r="L21" s="56"/>
      <c r="M21" s="57"/>
      <c r="N21" s="55"/>
      <c r="O21" s="56"/>
      <c r="P21" s="57"/>
      <c r="Q21" s="55"/>
      <c r="R21" s="56"/>
      <c r="S21" s="57"/>
      <c r="T21" s="59"/>
    </row>
    <row r="22" spans="1:20" ht="19.5" customHeight="1">
      <c r="A22" s="54"/>
      <c r="B22" s="55"/>
      <c r="C22" s="56"/>
      <c r="D22" s="57"/>
      <c r="E22" s="55"/>
      <c r="F22" s="56"/>
      <c r="G22" s="57"/>
      <c r="H22" s="55"/>
      <c r="I22" s="56"/>
      <c r="J22" s="57"/>
      <c r="K22" s="55"/>
      <c r="L22" s="56"/>
      <c r="M22" s="57"/>
      <c r="N22" s="55"/>
      <c r="O22" s="56"/>
      <c r="P22" s="57"/>
      <c r="Q22" s="55"/>
      <c r="R22" s="56"/>
      <c r="S22" s="57"/>
      <c r="T22" s="58"/>
    </row>
    <row r="23" spans="1:20" ht="19.5" customHeight="1">
      <c r="A23" s="54"/>
      <c r="B23" s="55"/>
      <c r="C23" s="56"/>
      <c r="D23" s="57"/>
      <c r="E23" s="55"/>
      <c r="F23" s="56"/>
      <c r="G23" s="57"/>
      <c r="H23" s="55"/>
      <c r="I23" s="56"/>
      <c r="J23" s="57"/>
      <c r="K23" s="55"/>
      <c r="L23" s="56"/>
      <c r="M23" s="57"/>
      <c r="N23" s="55"/>
      <c r="O23" s="56"/>
      <c r="P23" s="57"/>
      <c r="Q23" s="55"/>
      <c r="R23" s="56"/>
      <c r="S23" s="57"/>
      <c r="T23" s="58"/>
    </row>
    <row r="24" spans="1:20" ht="19.5" customHeight="1">
      <c r="A24" s="54"/>
      <c r="B24" s="55"/>
      <c r="C24" s="56"/>
      <c r="D24" s="57"/>
      <c r="E24" s="55"/>
      <c r="F24" s="56"/>
      <c r="G24" s="57"/>
      <c r="H24" s="55"/>
      <c r="I24" s="56"/>
      <c r="J24" s="57"/>
      <c r="K24" s="55"/>
      <c r="L24" s="56"/>
      <c r="M24" s="57"/>
      <c r="N24" s="55"/>
      <c r="O24" s="56"/>
      <c r="P24" s="57"/>
      <c r="Q24" s="55"/>
      <c r="R24" s="56"/>
      <c r="S24" s="57"/>
      <c r="T24" s="58"/>
    </row>
    <row r="25" spans="1:20" ht="19.5" customHeight="1">
      <c r="A25" s="54"/>
      <c r="B25" s="55"/>
      <c r="C25" s="56"/>
      <c r="D25" s="57"/>
      <c r="E25" s="55"/>
      <c r="F25" s="56"/>
      <c r="G25" s="57"/>
      <c r="H25" s="55"/>
      <c r="I25" s="56"/>
      <c r="J25" s="57"/>
      <c r="K25" s="55"/>
      <c r="L25" s="56"/>
      <c r="M25" s="57"/>
      <c r="N25" s="55"/>
      <c r="O25" s="56"/>
      <c r="P25" s="57"/>
      <c r="Q25" s="55"/>
      <c r="R25" s="56"/>
      <c r="S25" s="57"/>
      <c r="T25" s="58"/>
    </row>
    <row r="26" spans="1:20" ht="19.5" customHeight="1" thickBot="1">
      <c r="A26" s="54"/>
      <c r="B26" s="55"/>
      <c r="C26" s="56"/>
      <c r="D26" s="57"/>
      <c r="E26" s="55"/>
      <c r="F26" s="56"/>
      <c r="G26" s="57"/>
      <c r="H26" s="55"/>
      <c r="I26" s="56"/>
      <c r="J26" s="57"/>
      <c r="K26" s="55"/>
      <c r="L26" s="56"/>
      <c r="M26" s="57"/>
      <c r="N26" s="55"/>
      <c r="O26" s="56"/>
      <c r="P26" s="57"/>
      <c r="Q26" s="55"/>
      <c r="R26" s="56"/>
      <c r="S26" s="57"/>
      <c r="T26" s="58"/>
    </row>
    <row r="27" spans="1:21" s="48" customFormat="1" ht="19.5" customHeight="1" thickBot="1">
      <c r="A27" s="60" t="s">
        <v>0</v>
      </c>
      <c r="B27" s="61">
        <f>SUM(B9:B26)</f>
        <v>0</v>
      </c>
      <c r="C27" s="62"/>
      <c r="D27" s="63">
        <f>SUM(D9:D26)</f>
        <v>0</v>
      </c>
      <c r="E27" s="61">
        <f>SUM(E9:E26)</f>
        <v>0</v>
      </c>
      <c r="F27" s="62"/>
      <c r="G27" s="63">
        <f>SUM(G9:G26)</f>
        <v>0</v>
      </c>
      <c r="H27" s="61">
        <f>SUM(H9:H26)</f>
        <v>0</v>
      </c>
      <c r="I27" s="62"/>
      <c r="J27" s="63">
        <f>SUM(J9:J26)</f>
        <v>0</v>
      </c>
      <c r="K27" s="61">
        <f>SUM(K9:K26)</f>
        <v>0</v>
      </c>
      <c r="L27" s="62"/>
      <c r="M27" s="63">
        <f>SUM(M9:M26)</f>
        <v>0</v>
      </c>
      <c r="N27" s="61">
        <f>SUM(N9:N26)</f>
        <v>0</v>
      </c>
      <c r="O27" s="62"/>
      <c r="P27" s="63">
        <f>SUM(P9:P26)</f>
        <v>0</v>
      </c>
      <c r="Q27" s="61">
        <f>SUM(Q9:Q26)</f>
        <v>0</v>
      </c>
      <c r="R27" s="62"/>
      <c r="S27" s="63">
        <f>SUM(S9:S26)</f>
        <v>0</v>
      </c>
      <c r="T27" s="64">
        <f>SUM(T9:T26)</f>
        <v>0</v>
      </c>
      <c r="U27" s="65"/>
    </row>
    <row r="28" spans="1:20" s="48" customFormat="1" ht="12.75">
      <c r="A28" s="49"/>
      <c r="B28" s="49"/>
      <c r="C28" s="49"/>
      <c r="D28" s="66"/>
      <c r="E28" s="49"/>
      <c r="F28" s="49"/>
      <c r="G28" s="66"/>
      <c r="H28" s="49"/>
      <c r="I28" s="49"/>
      <c r="J28" s="66"/>
      <c r="K28" s="49"/>
      <c r="L28" s="49"/>
      <c r="M28" s="66"/>
      <c r="N28" s="49"/>
      <c r="O28" s="49"/>
      <c r="P28" s="66"/>
      <c r="Q28" s="49"/>
      <c r="R28" s="49"/>
      <c r="S28" s="66"/>
      <c r="T28" s="49"/>
    </row>
    <row r="29" spans="1:20" s="48" customFormat="1" ht="12.75">
      <c r="A29" s="49"/>
      <c r="B29" s="49"/>
      <c r="C29" s="49"/>
      <c r="D29" s="66"/>
      <c r="E29" s="49"/>
      <c r="F29" s="49"/>
      <c r="G29" s="66"/>
      <c r="H29" s="49"/>
      <c r="I29" s="49"/>
      <c r="J29" s="66"/>
      <c r="K29" s="49"/>
      <c r="L29" s="49"/>
      <c r="M29" s="66"/>
      <c r="N29" s="49"/>
      <c r="O29" s="49"/>
      <c r="P29" s="66"/>
      <c r="Q29" s="49"/>
      <c r="R29" s="49"/>
      <c r="S29" s="66"/>
      <c r="T29" s="49"/>
    </row>
    <row r="31" spans="1:19" s="6" customFormat="1" ht="15">
      <c r="A31" s="44" t="s">
        <v>41</v>
      </c>
      <c r="B31" s="41"/>
      <c r="C31" s="41"/>
      <c r="D31" s="41"/>
      <c r="E31" s="41"/>
      <c r="F31" s="41"/>
      <c r="G31" s="41"/>
      <c r="H31" s="41"/>
      <c r="I31" s="41"/>
      <c r="J31" s="41"/>
      <c r="K31" s="41"/>
      <c r="L31" s="41"/>
      <c r="M31" s="41"/>
      <c r="N31" s="41"/>
      <c r="O31" s="41"/>
      <c r="P31" s="41"/>
      <c r="Q31" s="41"/>
      <c r="R31" s="41"/>
      <c r="S31" s="41"/>
    </row>
    <row r="32" spans="1:19" s="6" customFormat="1" ht="15">
      <c r="A32" s="44" t="s">
        <v>42</v>
      </c>
      <c r="B32" s="41"/>
      <c r="C32" s="41"/>
      <c r="D32" s="41"/>
      <c r="E32" s="41"/>
      <c r="F32" s="41"/>
      <c r="G32" s="41"/>
      <c r="H32" s="41"/>
      <c r="I32" s="41"/>
      <c r="J32" s="41"/>
      <c r="K32" s="41"/>
      <c r="L32" s="41"/>
      <c r="M32" s="41"/>
      <c r="N32" s="41"/>
      <c r="O32" s="41"/>
      <c r="P32" s="41"/>
      <c r="Q32" s="41"/>
      <c r="R32" s="41"/>
      <c r="S32" s="41"/>
    </row>
    <row r="33" spans="1:19" s="6" customFormat="1" ht="15">
      <c r="A33" s="44"/>
      <c r="B33" s="41"/>
      <c r="C33" s="41"/>
      <c r="D33" s="41"/>
      <c r="E33" s="41"/>
      <c r="F33" s="41"/>
      <c r="G33" s="41"/>
      <c r="H33" s="41"/>
      <c r="I33" s="41"/>
      <c r="J33" s="41"/>
      <c r="K33" s="41"/>
      <c r="L33" s="41"/>
      <c r="M33" s="41"/>
      <c r="N33" s="41"/>
      <c r="O33" s="41"/>
      <c r="P33" s="41"/>
      <c r="Q33" s="41"/>
      <c r="R33" s="41"/>
      <c r="S33" s="41"/>
    </row>
    <row r="34" spans="2:17" s="6" customFormat="1" ht="15">
      <c r="B34" s="43"/>
      <c r="E34" s="43"/>
      <c r="H34" s="43"/>
      <c r="K34" s="43"/>
      <c r="N34" s="43"/>
      <c r="Q34" s="43"/>
    </row>
    <row r="35" spans="1:19" ht="15">
      <c r="A35" s="6" t="s">
        <v>43</v>
      </c>
      <c r="B35" s="6"/>
      <c r="C35" s="6"/>
      <c r="D35" s="6"/>
      <c r="E35" s="6"/>
      <c r="F35" s="6"/>
      <c r="G35" s="6"/>
      <c r="H35" s="6"/>
      <c r="I35" s="6"/>
      <c r="J35" s="6"/>
      <c r="K35" s="6"/>
      <c r="L35" s="6"/>
      <c r="M35" s="6"/>
      <c r="N35" s="6"/>
      <c r="O35" s="6"/>
      <c r="P35" s="6"/>
      <c r="Q35" s="6"/>
      <c r="R35" s="6"/>
      <c r="S35" s="6"/>
    </row>
  </sheetData>
  <sheetProtection/>
  <mergeCells count="12">
    <mergeCell ref="A2:T2"/>
    <mergeCell ref="A3:T3"/>
    <mergeCell ref="A4:D4"/>
    <mergeCell ref="B6:T6"/>
    <mergeCell ref="A7:A8"/>
    <mergeCell ref="B7:D7"/>
    <mergeCell ref="E7:G7"/>
    <mergeCell ref="H7:J7"/>
    <mergeCell ref="K7:M7"/>
    <mergeCell ref="N7:P7"/>
    <mergeCell ref="Q7:S7"/>
    <mergeCell ref="T7:T8"/>
  </mergeCells>
  <printOptions/>
  <pageMargins left="0.7" right="0.7" top="0.75" bottom="0.75" header="0.3" footer="0.3"/>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I13" sqref="I13"/>
    </sheetView>
  </sheetViews>
  <sheetFormatPr defaultColWidth="9.140625" defaultRowHeight="12.75"/>
  <cols>
    <col min="1" max="1" width="7.140625" style="67" customWidth="1"/>
    <col min="2" max="11" width="5.7109375" style="67" customWidth="1"/>
    <col min="12" max="12" width="41.421875" style="67" customWidth="1"/>
    <col min="13" max="16384" width="9.140625" style="67" customWidth="1"/>
  </cols>
  <sheetData>
    <row r="1" ht="15.75">
      <c r="L1" s="47" t="s">
        <v>343</v>
      </c>
    </row>
    <row r="2" spans="1:12" s="23" customFormat="1" ht="31.5" customHeight="1">
      <c r="A2" s="428" t="s">
        <v>603</v>
      </c>
      <c r="B2" s="413"/>
      <c r="C2" s="413"/>
      <c r="D2" s="413"/>
      <c r="E2" s="429"/>
      <c r="F2" s="430"/>
      <c r="G2" s="430"/>
      <c r="H2" s="430"/>
      <c r="I2" s="430"/>
      <c r="J2" s="430"/>
      <c r="K2" s="442"/>
      <c r="L2" s="442"/>
    </row>
    <row r="3" spans="1:14" s="69" customFormat="1" ht="35.25" customHeight="1">
      <c r="A3" s="453" t="s">
        <v>49</v>
      </c>
      <c r="B3" s="454"/>
      <c r="C3" s="454"/>
      <c r="D3" s="453" t="s">
        <v>604</v>
      </c>
      <c r="E3" s="453"/>
      <c r="F3" s="453"/>
      <c r="G3" s="453"/>
      <c r="H3" s="453"/>
      <c r="I3" s="453"/>
      <c r="J3" s="453"/>
      <c r="K3" s="453"/>
      <c r="L3" s="453"/>
      <c r="M3" s="68"/>
      <c r="N3" s="68"/>
    </row>
    <row r="4" spans="1:14" s="69" customFormat="1" ht="19.5" customHeight="1">
      <c r="A4" s="70" t="s">
        <v>50</v>
      </c>
      <c r="B4" s="70"/>
      <c r="C4" s="70"/>
      <c r="D4" s="455"/>
      <c r="E4" s="456"/>
      <c r="F4" s="456"/>
      <c r="G4" s="456"/>
      <c r="H4" s="456"/>
      <c r="I4" s="456"/>
      <c r="J4" s="456"/>
      <c r="K4" s="456"/>
      <c r="L4" s="456"/>
      <c r="M4" s="71"/>
      <c r="N4" s="72"/>
    </row>
    <row r="5" spans="1:12" ht="10.5" customHeight="1">
      <c r="A5" s="73"/>
      <c r="B5" s="73"/>
      <c r="C5" s="73"/>
      <c r="D5" s="73"/>
      <c r="E5" s="73"/>
      <c r="F5" s="73"/>
      <c r="G5" s="73"/>
      <c r="H5" s="73"/>
      <c r="I5" s="73"/>
      <c r="J5" s="73"/>
      <c r="K5" s="73"/>
      <c r="L5" s="73"/>
    </row>
    <row r="6" spans="1:12" ht="12.75" customHeight="1">
      <c r="A6" s="457" t="s">
        <v>51</v>
      </c>
      <c r="B6" s="457"/>
      <c r="C6" s="457"/>
      <c r="D6" s="457"/>
      <c r="E6" s="457"/>
      <c r="F6" s="457"/>
      <c r="G6" s="457"/>
      <c r="H6" s="457"/>
      <c r="I6" s="457"/>
      <c r="J6" s="457"/>
      <c r="K6" s="457"/>
      <c r="L6" s="457"/>
    </row>
    <row r="7" spans="1:12" ht="27.75" customHeight="1">
      <c r="A7" s="458" t="s">
        <v>46</v>
      </c>
      <c r="B7" s="460" t="s">
        <v>52</v>
      </c>
      <c r="C7" s="461"/>
      <c r="D7" s="461"/>
      <c r="E7" s="461"/>
      <c r="F7" s="461"/>
      <c r="G7" s="461"/>
      <c r="H7" s="461"/>
      <c r="I7" s="461"/>
      <c r="J7" s="461"/>
      <c r="K7" s="462"/>
      <c r="L7" s="458" t="s">
        <v>53</v>
      </c>
    </row>
    <row r="8" spans="1:12" s="76" customFormat="1" ht="64.5" customHeight="1">
      <c r="A8" s="459"/>
      <c r="B8" s="74"/>
      <c r="C8" s="74"/>
      <c r="D8" s="74"/>
      <c r="E8" s="74"/>
      <c r="F8" s="75"/>
      <c r="G8" s="75"/>
      <c r="H8" s="75"/>
      <c r="I8" s="75"/>
      <c r="J8" s="75"/>
      <c r="K8" s="75"/>
      <c r="L8" s="459"/>
    </row>
    <row r="9" spans="1:12" ht="34.5" customHeight="1">
      <c r="A9" s="77"/>
      <c r="B9" s="78"/>
      <c r="C9" s="78"/>
      <c r="D9" s="78"/>
      <c r="E9" s="78"/>
      <c r="F9" s="78"/>
      <c r="G9" s="78"/>
      <c r="H9" s="78"/>
      <c r="I9" s="78"/>
      <c r="J9" s="78"/>
      <c r="K9" s="78"/>
      <c r="L9" s="78"/>
    </row>
    <row r="10" spans="1:12" ht="34.5" customHeight="1">
      <c r="A10" s="77"/>
      <c r="B10" s="78"/>
      <c r="C10" s="78"/>
      <c r="D10" s="78"/>
      <c r="E10" s="78"/>
      <c r="F10" s="78"/>
      <c r="G10" s="78"/>
      <c r="H10" s="78"/>
      <c r="I10" s="78"/>
      <c r="J10" s="78"/>
      <c r="K10" s="78"/>
      <c r="L10" s="78"/>
    </row>
    <row r="11" spans="1:12" ht="34.5" customHeight="1">
      <c r="A11" s="77"/>
      <c r="B11" s="78"/>
      <c r="C11" s="78"/>
      <c r="D11" s="78"/>
      <c r="E11" s="78"/>
      <c r="F11" s="78"/>
      <c r="G11" s="78"/>
      <c r="H11" s="78"/>
      <c r="I11" s="78"/>
      <c r="J11" s="78"/>
      <c r="K11" s="78"/>
      <c r="L11" s="78"/>
    </row>
    <row r="12" spans="1:12" ht="34.5" customHeight="1">
      <c r="A12" s="77"/>
      <c r="B12" s="78"/>
      <c r="C12" s="78"/>
      <c r="D12" s="78"/>
      <c r="E12" s="78"/>
      <c r="F12" s="78"/>
      <c r="G12" s="78"/>
      <c r="H12" s="78"/>
      <c r="I12" s="78"/>
      <c r="J12" s="78"/>
      <c r="K12" s="78"/>
      <c r="L12" s="78"/>
    </row>
    <row r="14" spans="1:7" ht="23.25" customHeight="1">
      <c r="A14" s="452" t="s">
        <v>27</v>
      </c>
      <c r="B14" s="452"/>
      <c r="C14" s="452"/>
      <c r="D14" s="79"/>
      <c r="E14" s="79"/>
      <c r="F14" s="79"/>
      <c r="G14" s="79"/>
    </row>
    <row r="15" spans="1:7" ht="25.5" customHeight="1">
      <c r="A15" s="452" t="s">
        <v>28</v>
      </c>
      <c r="B15" s="452"/>
      <c r="C15" s="452"/>
      <c r="D15" s="79"/>
      <c r="E15" s="79"/>
      <c r="F15" s="79"/>
      <c r="G15" s="79"/>
    </row>
    <row r="16" spans="1:7" ht="23.25" customHeight="1">
      <c r="A16" s="452" t="s">
        <v>29</v>
      </c>
      <c r="B16" s="452"/>
      <c r="C16" s="452"/>
      <c r="D16" s="79"/>
      <c r="E16" s="79"/>
      <c r="F16" s="79"/>
      <c r="G16" s="79"/>
    </row>
    <row r="17" spans="1:7" ht="23.25" customHeight="1">
      <c r="A17" s="452" t="s">
        <v>30</v>
      </c>
      <c r="B17" s="452"/>
      <c r="C17" s="452"/>
      <c r="D17" s="79"/>
      <c r="E17" s="79"/>
      <c r="F17" s="79"/>
      <c r="G17" s="79"/>
    </row>
    <row r="18" spans="1:4" ht="15.75">
      <c r="A18" s="452"/>
      <c r="B18" s="452"/>
      <c r="C18" s="452"/>
      <c r="D18" s="80"/>
    </row>
    <row r="19" ht="15.75">
      <c r="D19" s="81"/>
    </row>
  </sheetData>
  <sheetProtection/>
  <mergeCells count="13">
    <mergeCell ref="A7:A8"/>
    <mergeCell ref="B7:K7"/>
    <mergeCell ref="L7:L8"/>
    <mergeCell ref="A14:C14"/>
    <mergeCell ref="A15:C15"/>
    <mergeCell ref="A16:C16"/>
    <mergeCell ref="A17:C17"/>
    <mergeCell ref="A18:C18"/>
    <mergeCell ref="A2:L2"/>
    <mergeCell ref="A3:C3"/>
    <mergeCell ref="D3:L3"/>
    <mergeCell ref="D4:L4"/>
    <mergeCell ref="A6:L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H17" sqref="H17"/>
    </sheetView>
  </sheetViews>
  <sheetFormatPr defaultColWidth="9.140625" defaultRowHeight="12.75"/>
  <cols>
    <col min="1" max="1" width="7.140625" style="67" customWidth="1"/>
    <col min="2" max="2" width="6.7109375" style="67" customWidth="1"/>
    <col min="3" max="3" width="6.8515625" style="67" customWidth="1"/>
    <col min="4" max="11" width="6.7109375" style="67" customWidth="1"/>
    <col min="12" max="12" width="45.8515625" style="67" customWidth="1"/>
    <col min="13" max="16384" width="9.140625" style="67" customWidth="1"/>
  </cols>
  <sheetData>
    <row r="1" ht="15.75">
      <c r="L1" s="47" t="s">
        <v>342</v>
      </c>
    </row>
    <row r="2" spans="1:12" s="23" customFormat="1" ht="31.5" customHeight="1">
      <c r="A2" s="428" t="s">
        <v>605</v>
      </c>
      <c r="B2" s="413"/>
      <c r="C2" s="413"/>
      <c r="D2" s="413"/>
      <c r="E2" s="429"/>
      <c r="F2" s="430"/>
      <c r="G2" s="430"/>
      <c r="H2" s="430"/>
      <c r="I2" s="430"/>
      <c r="J2" s="430"/>
      <c r="K2" s="442"/>
      <c r="L2" s="442"/>
    </row>
    <row r="3" spans="1:14" s="69" customFormat="1" ht="35.25" customHeight="1">
      <c r="A3" s="453" t="s">
        <v>49</v>
      </c>
      <c r="B3" s="454"/>
      <c r="C3" s="454"/>
      <c r="D3" s="453" t="s">
        <v>604</v>
      </c>
      <c r="E3" s="453"/>
      <c r="F3" s="453"/>
      <c r="G3" s="453"/>
      <c r="H3" s="453"/>
      <c r="I3" s="453"/>
      <c r="J3" s="453"/>
      <c r="K3" s="453"/>
      <c r="L3" s="453"/>
      <c r="M3" s="68"/>
      <c r="N3" s="68"/>
    </row>
    <row r="4" spans="1:14" s="69" customFormat="1" ht="19.5" customHeight="1">
      <c r="A4" s="70" t="s">
        <v>50</v>
      </c>
      <c r="B4" s="70"/>
      <c r="C4" s="70"/>
      <c r="D4" s="455"/>
      <c r="E4" s="456"/>
      <c r="F4" s="456"/>
      <c r="G4" s="456"/>
      <c r="H4" s="456"/>
      <c r="I4" s="456"/>
      <c r="J4" s="456"/>
      <c r="K4" s="456"/>
      <c r="L4" s="456"/>
      <c r="M4" s="71"/>
      <c r="N4" s="72"/>
    </row>
    <row r="5" spans="1:12" ht="15.75">
      <c r="A5" s="73"/>
      <c r="B5" s="73"/>
      <c r="C5" s="73"/>
      <c r="D5" s="73"/>
      <c r="E5" s="73"/>
      <c r="F5" s="73"/>
      <c r="G5" s="73"/>
      <c r="H5" s="73"/>
      <c r="I5" s="73"/>
      <c r="J5" s="73"/>
      <c r="K5" s="73"/>
      <c r="L5" s="73"/>
    </row>
    <row r="6" spans="1:12" ht="16.5">
      <c r="A6" s="457" t="s">
        <v>54</v>
      </c>
      <c r="B6" s="457"/>
      <c r="C6" s="457"/>
      <c r="D6" s="457"/>
      <c r="E6" s="457"/>
      <c r="F6" s="457"/>
      <c r="G6" s="457"/>
      <c r="H6" s="457"/>
      <c r="I6" s="457"/>
      <c r="J6" s="457"/>
      <c r="K6" s="457"/>
      <c r="L6" s="457"/>
    </row>
    <row r="7" spans="1:12" ht="26.25" customHeight="1">
      <c r="A7" s="458" t="s">
        <v>46</v>
      </c>
      <c r="B7" s="464" t="s">
        <v>55</v>
      </c>
      <c r="C7" s="465"/>
      <c r="D7" s="465"/>
      <c r="E7" s="465"/>
      <c r="F7" s="465"/>
      <c r="G7" s="465"/>
      <c r="H7" s="465"/>
      <c r="I7" s="465"/>
      <c r="J7" s="465"/>
      <c r="K7" s="466"/>
      <c r="L7" s="458" t="s">
        <v>56</v>
      </c>
    </row>
    <row r="8" spans="1:12" s="76" customFormat="1" ht="48" customHeight="1">
      <c r="A8" s="459"/>
      <c r="B8" s="74"/>
      <c r="C8" s="74"/>
      <c r="D8" s="74"/>
      <c r="E8" s="74"/>
      <c r="F8" s="75"/>
      <c r="G8" s="75"/>
      <c r="H8" s="75"/>
      <c r="I8" s="75"/>
      <c r="J8" s="75"/>
      <c r="K8" s="75"/>
      <c r="L8" s="459"/>
    </row>
    <row r="9" spans="1:12" ht="34.5" customHeight="1">
      <c r="A9" s="77"/>
      <c r="B9" s="78"/>
      <c r="C9" s="78"/>
      <c r="D9" s="78"/>
      <c r="E9" s="78"/>
      <c r="F9" s="78"/>
      <c r="G9" s="78"/>
      <c r="H9" s="78"/>
      <c r="I9" s="78"/>
      <c r="J9" s="78"/>
      <c r="K9" s="78"/>
      <c r="L9" s="78"/>
    </row>
    <row r="10" spans="1:12" ht="34.5" customHeight="1">
      <c r="A10" s="77"/>
      <c r="B10" s="78"/>
      <c r="C10" s="78"/>
      <c r="D10" s="78"/>
      <c r="E10" s="78"/>
      <c r="F10" s="78"/>
      <c r="G10" s="78"/>
      <c r="H10" s="78"/>
      <c r="I10" s="78"/>
      <c r="J10" s="78"/>
      <c r="K10" s="78"/>
      <c r="L10" s="78"/>
    </row>
    <row r="11" spans="1:12" ht="34.5" customHeight="1">
      <c r="A11" s="77"/>
      <c r="B11" s="78"/>
      <c r="C11" s="78"/>
      <c r="D11" s="78"/>
      <c r="E11" s="78"/>
      <c r="F11" s="78"/>
      <c r="G11" s="78"/>
      <c r="H11" s="78"/>
      <c r="I11" s="78"/>
      <c r="J11" s="78"/>
      <c r="K11" s="78"/>
      <c r="L11" s="78"/>
    </row>
    <row r="12" spans="1:12" ht="34.5" customHeight="1">
      <c r="A12" s="77"/>
      <c r="B12" s="78"/>
      <c r="C12" s="78"/>
      <c r="D12" s="78"/>
      <c r="E12" s="78"/>
      <c r="F12" s="78"/>
      <c r="G12" s="78"/>
      <c r="H12" s="78"/>
      <c r="I12" s="78"/>
      <c r="J12" s="78"/>
      <c r="K12" s="78"/>
      <c r="L12" s="78"/>
    </row>
    <row r="14" spans="1:6" ht="15.75">
      <c r="A14" s="67" t="s">
        <v>57</v>
      </c>
      <c r="C14" s="79"/>
      <c r="D14" s="79"/>
      <c r="E14" s="79"/>
      <c r="F14" s="79"/>
    </row>
    <row r="15" spans="3:11" ht="15.75">
      <c r="C15" s="463" t="s">
        <v>58</v>
      </c>
      <c r="D15" s="463"/>
      <c r="E15" s="463"/>
      <c r="F15" s="463"/>
      <c r="G15" s="82"/>
      <c r="H15" s="82"/>
      <c r="I15" s="82"/>
      <c r="J15" s="82"/>
      <c r="K15" s="82"/>
    </row>
    <row r="17" spans="1:7" ht="15.75">
      <c r="A17" s="452" t="s">
        <v>27</v>
      </c>
      <c r="B17" s="452"/>
      <c r="C17" s="452"/>
      <c r="D17" s="79"/>
      <c r="E17" s="79"/>
      <c r="F17" s="79"/>
      <c r="G17" s="79"/>
    </row>
    <row r="18" spans="1:7" ht="30.75" customHeight="1">
      <c r="A18" s="452" t="s">
        <v>28</v>
      </c>
      <c r="B18" s="452"/>
      <c r="C18" s="452"/>
      <c r="D18" s="79"/>
      <c r="E18" s="79"/>
      <c r="F18" s="79"/>
      <c r="G18" s="79"/>
    </row>
    <row r="19" spans="1:7" ht="15.75">
      <c r="A19" s="452" t="s">
        <v>29</v>
      </c>
      <c r="B19" s="452"/>
      <c r="C19" s="452"/>
      <c r="D19" s="79"/>
      <c r="E19" s="79"/>
      <c r="F19" s="79"/>
      <c r="G19" s="79"/>
    </row>
    <row r="20" spans="1:7" ht="15.75">
      <c r="A20" s="452" t="s">
        <v>30</v>
      </c>
      <c r="B20" s="452"/>
      <c r="C20" s="452"/>
      <c r="D20" s="79"/>
      <c r="E20" s="79"/>
      <c r="F20" s="79"/>
      <c r="G20" s="79"/>
    </row>
  </sheetData>
  <sheetProtection/>
  <mergeCells count="13">
    <mergeCell ref="A7:A8"/>
    <mergeCell ref="B7:K7"/>
    <mergeCell ref="L7:L8"/>
    <mergeCell ref="C15:F15"/>
    <mergeCell ref="A17:C17"/>
    <mergeCell ref="A18:C18"/>
    <mergeCell ref="A19:C19"/>
    <mergeCell ref="A20:C20"/>
    <mergeCell ref="A2:L2"/>
    <mergeCell ref="A3:C3"/>
    <mergeCell ref="D3:L3"/>
    <mergeCell ref="D4:L4"/>
    <mergeCell ref="A6:L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F16" sqref="F16"/>
    </sheetView>
  </sheetViews>
  <sheetFormatPr defaultColWidth="9.140625" defaultRowHeight="12.75"/>
  <cols>
    <col min="1" max="1" width="7.140625" style="67" customWidth="1"/>
    <col min="2" max="2" width="6.7109375" style="67" customWidth="1"/>
    <col min="3" max="3" width="6.8515625" style="67" customWidth="1"/>
    <col min="4" max="11" width="6.7109375" style="67" customWidth="1"/>
    <col min="12" max="12" width="45.8515625" style="67" customWidth="1"/>
    <col min="13" max="16384" width="9.140625" style="67" customWidth="1"/>
  </cols>
  <sheetData>
    <row r="1" ht="15.75">
      <c r="L1" s="47" t="s">
        <v>341</v>
      </c>
    </row>
    <row r="2" spans="1:12" s="23" customFormat="1" ht="31.5" customHeight="1">
      <c r="A2" s="428" t="s">
        <v>603</v>
      </c>
      <c r="B2" s="413"/>
      <c r="C2" s="413"/>
      <c r="D2" s="413"/>
      <c r="E2" s="429"/>
      <c r="F2" s="430"/>
      <c r="G2" s="430"/>
      <c r="H2" s="430"/>
      <c r="I2" s="430"/>
      <c r="J2" s="430"/>
      <c r="K2" s="442"/>
      <c r="L2" s="442"/>
    </row>
    <row r="3" spans="1:14" s="69" customFormat="1" ht="35.25" customHeight="1">
      <c r="A3" s="453" t="s">
        <v>49</v>
      </c>
      <c r="B3" s="454"/>
      <c r="C3" s="454"/>
      <c r="D3" s="453" t="s">
        <v>604</v>
      </c>
      <c r="E3" s="453"/>
      <c r="F3" s="453"/>
      <c r="G3" s="453"/>
      <c r="H3" s="453"/>
      <c r="I3" s="453"/>
      <c r="J3" s="453"/>
      <c r="K3" s="453"/>
      <c r="L3" s="453"/>
      <c r="M3" s="68"/>
      <c r="N3" s="68"/>
    </row>
    <row r="4" spans="1:14" s="69" customFormat="1" ht="19.5" customHeight="1">
      <c r="A4" s="70" t="s">
        <v>50</v>
      </c>
      <c r="B4" s="70"/>
      <c r="C4" s="70"/>
      <c r="D4" s="455"/>
      <c r="E4" s="456"/>
      <c r="F4" s="456"/>
      <c r="G4" s="456"/>
      <c r="H4" s="456"/>
      <c r="I4" s="456"/>
      <c r="J4" s="456"/>
      <c r="K4" s="456"/>
      <c r="L4" s="456"/>
      <c r="M4" s="71"/>
      <c r="N4" s="72"/>
    </row>
    <row r="5" spans="1:12" ht="15.75">
      <c r="A5" s="73"/>
      <c r="B5" s="73"/>
      <c r="C5" s="73"/>
      <c r="D5" s="73"/>
      <c r="E5" s="73"/>
      <c r="F5" s="73"/>
      <c r="G5" s="73"/>
      <c r="H5" s="73"/>
      <c r="I5" s="73"/>
      <c r="J5" s="73"/>
      <c r="K5" s="73"/>
      <c r="L5" s="73"/>
    </row>
    <row r="6" spans="1:12" ht="16.5">
      <c r="A6" s="457"/>
      <c r="B6" s="457"/>
      <c r="C6" s="457"/>
      <c r="D6" s="457"/>
      <c r="E6" s="457"/>
      <c r="F6" s="457"/>
      <c r="G6" s="457"/>
      <c r="H6" s="457"/>
      <c r="I6" s="457"/>
      <c r="J6" s="457"/>
      <c r="K6" s="457"/>
      <c r="L6" s="457"/>
    </row>
    <row r="7" spans="1:12" ht="26.25" customHeight="1">
      <c r="A7" s="458" t="s">
        <v>46</v>
      </c>
      <c r="B7" s="464" t="s">
        <v>55</v>
      </c>
      <c r="C7" s="465"/>
      <c r="D7" s="465"/>
      <c r="E7" s="465"/>
      <c r="F7" s="465"/>
      <c r="G7" s="465"/>
      <c r="H7" s="465"/>
      <c r="I7" s="465"/>
      <c r="J7" s="465"/>
      <c r="K7" s="466"/>
      <c r="L7" s="458" t="s">
        <v>59</v>
      </c>
    </row>
    <row r="8" spans="1:12" s="76" customFormat="1" ht="48" customHeight="1">
      <c r="A8" s="459"/>
      <c r="B8" s="74"/>
      <c r="C8" s="74"/>
      <c r="D8" s="74"/>
      <c r="E8" s="74"/>
      <c r="F8" s="75"/>
      <c r="G8" s="75"/>
      <c r="H8" s="75"/>
      <c r="I8" s="75"/>
      <c r="J8" s="75"/>
      <c r="K8" s="75"/>
      <c r="L8" s="459"/>
    </row>
    <row r="9" spans="1:12" ht="34.5" customHeight="1">
      <c r="A9" s="77"/>
      <c r="B9" s="78"/>
      <c r="C9" s="78"/>
      <c r="D9" s="78"/>
      <c r="E9" s="78"/>
      <c r="F9" s="78"/>
      <c r="G9" s="78"/>
      <c r="H9" s="78"/>
      <c r="I9" s="78"/>
      <c r="J9" s="78"/>
      <c r="K9" s="78"/>
      <c r="L9" s="78"/>
    </row>
    <row r="10" spans="1:12" ht="34.5" customHeight="1">
      <c r="A10" s="77"/>
      <c r="B10" s="78"/>
      <c r="C10" s="78"/>
      <c r="D10" s="78"/>
      <c r="E10" s="78"/>
      <c r="F10" s="78"/>
      <c r="G10" s="78"/>
      <c r="H10" s="78"/>
      <c r="I10" s="78"/>
      <c r="J10" s="78"/>
      <c r="K10" s="78"/>
      <c r="L10" s="78"/>
    </row>
    <row r="11" spans="1:12" ht="34.5" customHeight="1">
      <c r="A11" s="77"/>
      <c r="B11" s="78"/>
      <c r="C11" s="78"/>
      <c r="D11" s="78"/>
      <c r="E11" s="78"/>
      <c r="F11" s="78"/>
      <c r="G11" s="78"/>
      <c r="H11" s="78"/>
      <c r="I11" s="78"/>
      <c r="J11" s="78"/>
      <c r="K11" s="78"/>
      <c r="L11" s="78"/>
    </row>
    <row r="12" spans="1:12" ht="34.5" customHeight="1">
      <c r="A12" s="77"/>
      <c r="B12" s="78"/>
      <c r="C12" s="78"/>
      <c r="D12" s="78"/>
      <c r="E12" s="78"/>
      <c r="F12" s="78"/>
      <c r="G12" s="78"/>
      <c r="H12" s="78"/>
      <c r="I12" s="78"/>
      <c r="J12" s="78"/>
      <c r="K12" s="78"/>
      <c r="L12" s="78"/>
    </row>
    <row r="14" spans="1:6" ht="15.75">
      <c r="A14" s="67" t="s">
        <v>57</v>
      </c>
      <c r="C14" s="79"/>
      <c r="D14" s="79"/>
      <c r="E14" s="79"/>
      <c r="F14" s="79"/>
    </row>
    <row r="15" spans="3:11" ht="15.75">
      <c r="C15" s="463" t="s">
        <v>58</v>
      </c>
      <c r="D15" s="463"/>
      <c r="E15" s="463"/>
      <c r="F15" s="463"/>
      <c r="G15" s="82"/>
      <c r="H15" s="82"/>
      <c r="I15" s="82"/>
      <c r="J15" s="82"/>
      <c r="K15" s="82"/>
    </row>
    <row r="17" spans="1:7" ht="15.75">
      <c r="A17" s="452" t="s">
        <v>27</v>
      </c>
      <c r="B17" s="452"/>
      <c r="C17" s="452"/>
      <c r="D17" s="79"/>
      <c r="E17" s="79"/>
      <c r="F17" s="79"/>
      <c r="G17" s="79"/>
    </row>
    <row r="18" spans="1:7" ht="30.75" customHeight="1">
      <c r="A18" s="452" t="s">
        <v>28</v>
      </c>
      <c r="B18" s="452"/>
      <c r="C18" s="452"/>
      <c r="D18" s="79"/>
      <c r="E18" s="79"/>
      <c r="F18" s="79"/>
      <c r="G18" s="79"/>
    </row>
    <row r="19" spans="1:7" ht="15.75">
      <c r="A19" s="452" t="s">
        <v>29</v>
      </c>
      <c r="B19" s="452"/>
      <c r="C19" s="452"/>
      <c r="D19" s="79"/>
      <c r="E19" s="79"/>
      <c r="F19" s="79"/>
      <c r="G19" s="79"/>
    </row>
    <row r="20" spans="1:7" ht="15.75">
      <c r="A20" s="452" t="s">
        <v>30</v>
      </c>
      <c r="B20" s="452"/>
      <c r="C20" s="452"/>
      <c r="D20" s="79"/>
      <c r="E20" s="79"/>
      <c r="F20" s="79"/>
      <c r="G20" s="79"/>
    </row>
  </sheetData>
  <sheetProtection/>
  <mergeCells count="13">
    <mergeCell ref="A7:A8"/>
    <mergeCell ref="B7:K7"/>
    <mergeCell ref="L7:L8"/>
    <mergeCell ref="C15:F15"/>
    <mergeCell ref="A17:C17"/>
    <mergeCell ref="A18:C18"/>
    <mergeCell ref="A19:C19"/>
    <mergeCell ref="A20:C20"/>
    <mergeCell ref="A2:L2"/>
    <mergeCell ref="A3:C3"/>
    <mergeCell ref="D3:L3"/>
    <mergeCell ref="D4:L4"/>
    <mergeCell ref="A6:L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B93"/>
  <sheetViews>
    <sheetView zoomScale="90" zoomScaleNormal="90" zoomScaleSheetLayoutView="90" zoomScalePageLayoutView="0" workbookViewId="0" topLeftCell="O1">
      <selection activeCell="T47" sqref="T47"/>
    </sheetView>
  </sheetViews>
  <sheetFormatPr defaultColWidth="0" defaultRowHeight="12.75" outlineLevelRow="1"/>
  <cols>
    <col min="1" max="1" width="7.00390625" style="300" customWidth="1"/>
    <col min="2" max="5" width="6.28125" style="85" customWidth="1"/>
    <col min="6" max="6" width="2.00390625" style="85" customWidth="1"/>
    <col min="7" max="7" width="4.57421875" style="85" customWidth="1"/>
    <col min="8" max="8" width="4.140625" style="85" customWidth="1"/>
    <col min="9" max="10" width="4.57421875" style="85" customWidth="1"/>
    <col min="11" max="11" width="3.7109375" style="85" customWidth="1"/>
    <col min="12" max="12" width="5.140625" style="85" customWidth="1"/>
    <col min="13" max="14" width="6.28125" style="85" customWidth="1"/>
    <col min="15" max="15" width="4.421875" style="85" customWidth="1"/>
    <col min="16" max="16" width="4.140625" style="85" customWidth="1"/>
    <col min="17" max="17" width="3.8515625" style="85" customWidth="1"/>
    <col min="18" max="18" width="4.421875" style="85" customWidth="1"/>
    <col min="19" max="19" width="4.57421875" style="85" customWidth="1"/>
    <col min="20" max="20" width="8.140625" style="88" customWidth="1"/>
    <col min="21" max="21" width="6.28125" style="87" customWidth="1"/>
    <col min="22" max="22" width="9.140625" style="87" customWidth="1"/>
    <col min="23" max="23" width="8.57421875" style="87" customWidth="1"/>
    <col min="24" max="24" width="9.140625" style="87" customWidth="1"/>
    <col min="25" max="25" width="7.7109375" style="87" customWidth="1"/>
    <col min="26" max="27" width="7.8515625" style="87" customWidth="1"/>
    <col min="28" max="28" width="8.57421875" style="87" customWidth="1"/>
    <col min="29" max="29" width="8.421875" style="87" customWidth="1"/>
    <col min="30" max="30" width="7.140625" style="87" customWidth="1"/>
    <col min="31" max="31" width="6.7109375" style="87" customWidth="1"/>
    <col min="32" max="32" width="8.8515625" style="87" customWidth="1"/>
    <col min="33" max="33" width="9.28125" style="85" customWidth="1"/>
    <col min="34" max="34" width="9.140625" style="85" customWidth="1"/>
    <col min="35" max="35" width="8.140625" style="85" customWidth="1"/>
    <col min="36" max="36" width="8.57421875" style="85" customWidth="1"/>
    <col min="37" max="37" width="8.421875" style="301" customWidth="1"/>
    <col min="38" max="38" width="6.8515625" style="85" customWidth="1"/>
    <col min="39" max="39" width="8.57421875" style="85" customWidth="1"/>
    <col min="40" max="40" width="8.140625" style="85" customWidth="1"/>
    <col min="41" max="41" width="8.57421875" style="85" customWidth="1"/>
    <col min="42" max="42" width="7.7109375" style="85" customWidth="1"/>
    <col min="43" max="43" width="9.140625" style="85" customWidth="1"/>
    <col min="44" max="44" width="7.57421875" style="85" customWidth="1"/>
    <col min="45" max="45" width="7.421875" style="85" customWidth="1"/>
    <col min="46" max="49" width="8.421875" style="85" customWidth="1"/>
    <col min="50" max="50" width="7.421875" style="85" customWidth="1"/>
    <col min="51" max="51" width="11.140625" style="85" customWidth="1"/>
    <col min="52" max="52" width="3.00390625" style="83" customWidth="1"/>
    <col min="53" max="16384" width="0" style="85" hidden="1" customWidth="1"/>
  </cols>
  <sheetData>
    <row r="1" spans="1:51" s="358" customFormat="1" ht="11.25" customHeight="1">
      <c r="A1" s="554" t="s">
        <v>340</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row>
    <row r="2" spans="1:51" s="311" customFormat="1" ht="31.5" customHeight="1">
      <c r="A2" s="428" t="s">
        <v>603</v>
      </c>
      <c r="B2" s="413"/>
      <c r="C2" s="413"/>
      <c r="D2" s="413"/>
      <c r="E2" s="429"/>
      <c r="F2" s="430"/>
      <c r="G2" s="430"/>
      <c r="H2" s="430"/>
      <c r="I2" s="430"/>
      <c r="J2" s="430"/>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row>
    <row r="3" spans="1:51" ht="18">
      <c r="A3" s="86"/>
      <c r="B3" s="83"/>
      <c r="C3" s="83"/>
      <c r="D3" s="83"/>
      <c r="E3" s="83"/>
      <c r="F3" s="83"/>
      <c r="G3" s="83"/>
      <c r="H3" s="83"/>
      <c r="I3" s="83"/>
      <c r="J3" s="89"/>
      <c r="K3" s="89"/>
      <c r="L3" s="89"/>
      <c r="M3" s="89"/>
      <c r="N3" s="89"/>
      <c r="O3" s="89"/>
      <c r="P3" s="89"/>
      <c r="Q3" s="89"/>
      <c r="R3" s="89"/>
      <c r="S3" s="89"/>
      <c r="T3" s="89"/>
      <c r="U3" s="89"/>
      <c r="V3" s="89"/>
      <c r="W3" s="89"/>
      <c r="X3" s="89"/>
      <c r="Y3" s="90"/>
      <c r="Z3" s="90"/>
      <c r="AA3" s="90"/>
      <c r="AB3" s="90"/>
      <c r="AC3" s="90"/>
      <c r="AD3" s="90"/>
      <c r="AE3" s="90"/>
      <c r="AF3" s="90"/>
      <c r="AG3" s="83"/>
      <c r="AH3" s="83"/>
      <c r="AI3" s="83"/>
      <c r="AJ3" s="83"/>
      <c r="AK3" s="84"/>
      <c r="AL3" s="83"/>
      <c r="AM3" s="83"/>
      <c r="AN3" s="83"/>
      <c r="AO3" s="83"/>
      <c r="AP3" s="83"/>
      <c r="AQ3" s="83"/>
      <c r="AR3" s="83"/>
      <c r="AS3" s="83"/>
      <c r="AT3" s="83"/>
      <c r="AU3" s="83"/>
      <c r="AV3" s="83"/>
      <c r="AW3" s="83"/>
      <c r="AX3" s="83"/>
      <c r="AY3" s="83"/>
    </row>
    <row r="4" spans="1:51" ht="18">
      <c r="A4" s="91" t="s">
        <v>60</v>
      </c>
      <c r="B4" s="83"/>
      <c r="C4" s="83"/>
      <c r="D4" s="83"/>
      <c r="E4" s="556"/>
      <c r="F4" s="557"/>
      <c r="G4" s="557"/>
      <c r="H4" s="557"/>
      <c r="I4" s="557"/>
      <c r="J4" s="557"/>
      <c r="K4" s="558"/>
      <c r="L4" s="92"/>
      <c r="M4" s="559"/>
      <c r="N4" s="560"/>
      <c r="O4" s="560"/>
      <c r="P4" s="561"/>
      <c r="Q4" s="92"/>
      <c r="R4" s="562"/>
      <c r="S4" s="562"/>
      <c r="T4" s="562"/>
      <c r="U4" s="562"/>
      <c r="V4" s="562"/>
      <c r="W4" s="562"/>
      <c r="X4" s="562"/>
      <c r="Y4" s="562"/>
      <c r="Z4" s="562"/>
      <c r="AA4" s="562"/>
      <c r="AB4" s="562"/>
      <c r="AC4" s="562"/>
      <c r="AD4" s="90"/>
      <c r="AE4" s="90"/>
      <c r="AF4" s="83"/>
      <c r="AG4" s="83"/>
      <c r="AH4" s="83"/>
      <c r="AI4" s="83"/>
      <c r="AJ4" s="83"/>
      <c r="AK4" s="83"/>
      <c r="AL4" s="83"/>
      <c r="AM4" s="83"/>
      <c r="AN4" s="83"/>
      <c r="AO4" s="83"/>
      <c r="AP4" s="83"/>
      <c r="AQ4" s="83"/>
      <c r="AR4" s="83"/>
      <c r="AS4" s="83"/>
      <c r="AT4" s="83"/>
      <c r="AU4" s="83"/>
      <c r="AV4" s="83"/>
      <c r="AW4" s="83"/>
      <c r="AX4" s="83"/>
      <c r="AY4" s="83"/>
    </row>
    <row r="5" spans="1:51" ht="18">
      <c r="A5" s="86"/>
      <c r="B5" s="83"/>
      <c r="C5" s="83"/>
      <c r="D5" s="83"/>
      <c r="E5" s="467" t="s">
        <v>61</v>
      </c>
      <c r="F5" s="467"/>
      <c r="G5" s="467"/>
      <c r="H5" s="467"/>
      <c r="I5" s="467"/>
      <c r="J5" s="467"/>
      <c r="K5" s="467"/>
      <c r="L5" s="93"/>
      <c r="M5" s="468" t="s">
        <v>62</v>
      </c>
      <c r="N5" s="468"/>
      <c r="O5" s="468"/>
      <c r="P5" s="468"/>
      <c r="Q5" s="93"/>
      <c r="R5" s="553" t="s">
        <v>63</v>
      </c>
      <c r="S5" s="553"/>
      <c r="T5" s="553"/>
      <c r="U5" s="553"/>
      <c r="V5" s="553"/>
      <c r="W5" s="553"/>
      <c r="X5" s="553"/>
      <c r="Y5" s="553"/>
      <c r="Z5" s="553"/>
      <c r="AA5" s="553"/>
      <c r="AB5" s="553"/>
      <c r="AC5" s="553"/>
      <c r="AD5" s="90"/>
      <c r="AE5" s="90"/>
      <c r="AF5" s="90"/>
      <c r="AG5" s="83"/>
      <c r="AH5" s="93"/>
      <c r="AI5" s="93"/>
      <c r="AJ5" s="93"/>
      <c r="AK5" s="94"/>
      <c r="AL5" s="93"/>
      <c r="AM5" s="93"/>
      <c r="AN5" s="93"/>
      <c r="AO5" s="93"/>
      <c r="AP5" s="83"/>
      <c r="AQ5" s="83"/>
      <c r="AR5" s="83"/>
      <c r="AS5" s="83"/>
      <c r="AT5" s="83"/>
      <c r="AU5" s="83"/>
      <c r="AV5" s="83"/>
      <c r="AW5" s="83"/>
      <c r="AX5" s="83"/>
      <c r="AY5" s="83"/>
    </row>
    <row r="6" spans="1:51" ht="18">
      <c r="A6" s="95" t="s">
        <v>64</v>
      </c>
      <c r="B6" s="83"/>
      <c r="C6" s="83"/>
      <c r="D6" s="83"/>
      <c r="E6" s="474"/>
      <c r="F6" s="475"/>
      <c r="G6" s="475"/>
      <c r="H6" s="475"/>
      <c r="I6" s="475"/>
      <c r="J6" s="475"/>
      <c r="K6" s="476"/>
      <c r="L6" s="93"/>
      <c r="M6" s="93"/>
      <c r="N6" s="93"/>
      <c r="O6" s="93"/>
      <c r="P6" s="93"/>
      <c r="Q6" s="93"/>
      <c r="R6" s="93"/>
      <c r="S6" s="93"/>
      <c r="T6" s="93"/>
      <c r="U6" s="93"/>
      <c r="V6" s="93"/>
      <c r="W6" s="93"/>
      <c r="X6" s="93"/>
      <c r="Y6" s="90"/>
      <c r="Z6" s="90"/>
      <c r="AA6" s="90"/>
      <c r="AB6" s="90"/>
      <c r="AC6" s="90"/>
      <c r="AD6" s="90"/>
      <c r="AE6" s="90"/>
      <c r="AF6" s="90"/>
      <c r="AG6" s="83"/>
      <c r="AH6" s="92"/>
      <c r="AI6" s="93"/>
      <c r="AJ6" s="93"/>
      <c r="AK6" s="94"/>
      <c r="AL6" s="93"/>
      <c r="AM6" s="93"/>
      <c r="AN6" s="93"/>
      <c r="AO6" s="93"/>
      <c r="AP6" s="83"/>
      <c r="AQ6" s="83"/>
      <c r="AR6" s="83"/>
      <c r="AS6" s="83"/>
      <c r="AT6" s="83"/>
      <c r="AU6" s="83"/>
      <c r="AV6" s="83"/>
      <c r="AW6" s="83"/>
      <c r="AX6" s="83"/>
      <c r="AY6" s="83"/>
    </row>
    <row r="7" spans="1:51" ht="18.75" customHeight="1">
      <c r="A7" s="86"/>
      <c r="B7" s="83"/>
      <c r="C7" s="83"/>
      <c r="D7" s="83"/>
      <c r="E7" s="467" t="s">
        <v>65</v>
      </c>
      <c r="F7" s="467"/>
      <c r="G7" s="467"/>
      <c r="H7" s="467"/>
      <c r="I7" s="467"/>
      <c r="J7" s="467"/>
      <c r="K7" s="467"/>
      <c r="L7" s="93"/>
      <c r="M7" s="93"/>
      <c r="N7" s="93"/>
      <c r="O7" s="93"/>
      <c r="P7" s="93"/>
      <c r="Q7" s="93"/>
      <c r="R7" s="83"/>
      <c r="S7" s="93"/>
      <c r="T7" s="93"/>
      <c r="U7" s="93"/>
      <c r="V7" s="93"/>
      <c r="W7" s="93"/>
      <c r="X7" s="93"/>
      <c r="Y7" s="90"/>
      <c r="Z7" s="90"/>
      <c r="AA7" s="90"/>
      <c r="AB7" s="90"/>
      <c r="AC7" s="90"/>
      <c r="AD7" s="90"/>
      <c r="AE7" s="90"/>
      <c r="AF7" s="90"/>
      <c r="AG7" s="83"/>
      <c r="AH7" s="83"/>
      <c r="AI7" s="96"/>
      <c r="AJ7" s="96"/>
      <c r="AK7" s="96"/>
      <c r="AL7" s="96"/>
      <c r="AM7" s="96"/>
      <c r="AN7" s="96"/>
      <c r="AO7" s="96"/>
      <c r="AP7" s="96"/>
      <c r="AQ7" s="96"/>
      <c r="AR7" s="83"/>
      <c r="AS7" s="83"/>
      <c r="AT7" s="83"/>
      <c r="AU7" s="83"/>
      <c r="AV7" s="83"/>
      <c r="AW7" s="83"/>
      <c r="AX7" s="83"/>
      <c r="AY7" s="83"/>
    </row>
    <row r="8" spans="1:51" ht="18">
      <c r="A8" s="86"/>
      <c r="B8" s="83"/>
      <c r="C8" s="83"/>
      <c r="D8" s="83"/>
      <c r="E8" s="93"/>
      <c r="F8" s="93"/>
      <c r="G8" s="93"/>
      <c r="H8" s="93"/>
      <c r="I8" s="93"/>
      <c r="J8" s="93"/>
      <c r="K8" s="93"/>
      <c r="L8" s="93"/>
      <c r="M8" s="93"/>
      <c r="N8" s="93"/>
      <c r="O8" s="93"/>
      <c r="P8" s="93"/>
      <c r="Q8" s="93"/>
      <c r="R8" s="93"/>
      <c r="S8" s="93"/>
      <c r="T8" s="93"/>
      <c r="U8" s="93"/>
      <c r="V8" s="93"/>
      <c r="W8" s="93"/>
      <c r="X8" s="93"/>
      <c r="Y8" s="90"/>
      <c r="Z8" s="90"/>
      <c r="AA8" s="90"/>
      <c r="AB8" s="90"/>
      <c r="AC8" s="90"/>
      <c r="AD8" s="90"/>
      <c r="AE8" s="90"/>
      <c r="AF8" s="90"/>
      <c r="AG8" s="83"/>
      <c r="AH8" s="96"/>
      <c r="AI8" s="96"/>
      <c r="AJ8" s="96"/>
      <c r="AK8" s="96"/>
      <c r="AL8" s="96"/>
      <c r="AM8" s="96"/>
      <c r="AN8" s="96"/>
      <c r="AO8" s="96"/>
      <c r="AP8" s="96"/>
      <c r="AQ8" s="96"/>
      <c r="AR8" s="83"/>
      <c r="AS8" s="83"/>
      <c r="AT8" s="83"/>
      <c r="AU8" s="83"/>
      <c r="AV8" s="83"/>
      <c r="AW8" s="83"/>
      <c r="AX8" s="83"/>
      <c r="AY8" s="83"/>
    </row>
    <row r="9" spans="1:51" ht="18">
      <c r="A9" s="91" t="s">
        <v>66</v>
      </c>
      <c r="B9" s="83"/>
      <c r="C9" s="83"/>
      <c r="D9" s="83"/>
      <c r="E9" s="474"/>
      <c r="F9" s="475"/>
      <c r="G9" s="475"/>
      <c r="H9" s="475"/>
      <c r="I9" s="475"/>
      <c r="J9" s="475"/>
      <c r="K9" s="476"/>
      <c r="L9" s="92"/>
      <c r="M9" s="477"/>
      <c r="N9" s="478"/>
      <c r="O9" s="478"/>
      <c r="P9" s="479"/>
      <c r="Q9" s="92"/>
      <c r="R9" s="480"/>
      <c r="S9" s="481"/>
      <c r="T9" s="481"/>
      <c r="U9" s="481"/>
      <c r="V9" s="481"/>
      <c r="W9" s="481"/>
      <c r="X9" s="481"/>
      <c r="Y9" s="481"/>
      <c r="Z9" s="481"/>
      <c r="AA9" s="481"/>
      <c r="AB9" s="481"/>
      <c r="AC9" s="482"/>
      <c r="AD9" s="90"/>
      <c r="AE9" s="90"/>
      <c r="AF9" s="90"/>
      <c r="AG9" s="83"/>
      <c r="AH9" s="96"/>
      <c r="AI9" s="96"/>
      <c r="AJ9" s="96"/>
      <c r="AK9" s="96"/>
      <c r="AL9" s="96"/>
      <c r="AM9" s="96"/>
      <c r="AN9" s="96"/>
      <c r="AO9" s="96"/>
      <c r="AP9" s="96"/>
      <c r="AQ9" s="96"/>
      <c r="AR9" s="83"/>
      <c r="AS9" s="83"/>
      <c r="AT9" s="83"/>
      <c r="AU9" s="83"/>
      <c r="AV9" s="83"/>
      <c r="AW9" s="83"/>
      <c r="AX9" s="83"/>
      <c r="AY9" s="83"/>
    </row>
    <row r="10" spans="1:51" ht="18">
      <c r="A10" s="86"/>
      <c r="B10" s="83"/>
      <c r="C10" s="83"/>
      <c r="D10" s="83"/>
      <c r="E10" s="467" t="s">
        <v>61</v>
      </c>
      <c r="F10" s="467"/>
      <c r="G10" s="467"/>
      <c r="H10" s="467"/>
      <c r="I10" s="467"/>
      <c r="J10" s="467"/>
      <c r="K10" s="467"/>
      <c r="L10" s="93"/>
      <c r="M10" s="468" t="s">
        <v>62</v>
      </c>
      <c r="N10" s="468"/>
      <c r="O10" s="468"/>
      <c r="P10" s="468"/>
      <c r="Q10" s="93"/>
      <c r="R10" s="553" t="s">
        <v>63</v>
      </c>
      <c r="S10" s="553"/>
      <c r="T10" s="553"/>
      <c r="U10" s="553"/>
      <c r="V10" s="553"/>
      <c r="W10" s="553"/>
      <c r="X10" s="553"/>
      <c r="Y10" s="553"/>
      <c r="Z10" s="553"/>
      <c r="AA10" s="553"/>
      <c r="AB10" s="553"/>
      <c r="AC10" s="553"/>
      <c r="AD10" s="90"/>
      <c r="AE10" s="90"/>
      <c r="AF10" s="90"/>
      <c r="AG10" s="83"/>
      <c r="AH10" s="96"/>
      <c r="AI10" s="96"/>
      <c r="AJ10" s="96"/>
      <c r="AK10" s="96"/>
      <c r="AL10" s="96"/>
      <c r="AM10" s="96"/>
      <c r="AN10" s="93"/>
      <c r="AO10" s="93"/>
      <c r="AP10" s="83"/>
      <c r="AQ10" s="83"/>
      <c r="AR10" s="83"/>
      <c r="AS10" s="83"/>
      <c r="AT10" s="83"/>
      <c r="AU10" s="83"/>
      <c r="AV10" s="83"/>
      <c r="AW10" s="83"/>
      <c r="AX10" s="83"/>
      <c r="AY10" s="83"/>
    </row>
    <row r="11" spans="1:51" ht="15" customHeight="1">
      <c r="A11" s="97"/>
      <c r="B11" s="83"/>
      <c r="C11" s="83"/>
      <c r="D11" s="83"/>
      <c r="E11" s="83"/>
      <c r="F11" s="83"/>
      <c r="G11" s="83"/>
      <c r="H11" s="83"/>
      <c r="I11" s="83"/>
      <c r="J11" s="93"/>
      <c r="K11" s="93"/>
      <c r="L11" s="93"/>
      <c r="M11" s="93"/>
      <c r="N11" s="93"/>
      <c r="O11" s="93"/>
      <c r="P11" s="93"/>
      <c r="Q11" s="93"/>
      <c r="R11" s="83"/>
      <c r="S11" s="93"/>
      <c r="T11" s="93"/>
      <c r="U11" s="93"/>
      <c r="V11" s="93"/>
      <c r="W11" s="93"/>
      <c r="X11" s="93"/>
      <c r="Y11" s="98"/>
      <c r="Z11" s="99"/>
      <c r="AA11" s="98"/>
      <c r="AB11" s="98"/>
      <c r="AC11" s="98"/>
      <c r="AD11" s="98"/>
      <c r="AE11" s="98"/>
      <c r="AF11" s="98"/>
      <c r="AG11" s="83"/>
      <c r="AH11" s="96"/>
      <c r="AI11" s="96"/>
      <c r="AJ11" s="96"/>
      <c r="AK11" s="96"/>
      <c r="AL11" s="96"/>
      <c r="AM11" s="96"/>
      <c r="AN11" s="93"/>
      <c r="AO11" s="93"/>
      <c r="AP11" s="83"/>
      <c r="AQ11" s="83"/>
      <c r="AR11" s="83"/>
      <c r="AS11" s="83"/>
      <c r="AT11" s="83"/>
      <c r="AU11" s="83"/>
      <c r="AV11" s="83"/>
      <c r="AW11" s="83"/>
      <c r="AX11" s="83"/>
      <c r="AY11" s="83"/>
    </row>
    <row r="12" spans="1:51" ht="21.75" customHeight="1">
      <c r="A12" s="91" t="s">
        <v>67</v>
      </c>
      <c r="B12" s="100"/>
      <c r="C12" s="100"/>
      <c r="D12" s="100"/>
      <c r="E12" s="547" t="s">
        <v>68</v>
      </c>
      <c r="F12" s="548"/>
      <c r="G12" s="548"/>
      <c r="H12" s="548"/>
      <c r="I12" s="548"/>
      <c r="J12" s="548"/>
      <c r="K12" s="548"/>
      <c r="L12" s="548"/>
      <c r="M12" s="548"/>
      <c r="N12" s="548"/>
      <c r="O12" s="548"/>
      <c r="P12" s="548"/>
      <c r="Q12" s="548"/>
      <c r="R12" s="548"/>
      <c r="S12" s="548"/>
      <c r="T12" s="548"/>
      <c r="U12" s="548"/>
      <c r="V12" s="548"/>
      <c r="W12" s="548"/>
      <c r="X12" s="548"/>
      <c r="Y12" s="548"/>
      <c r="Z12" s="549">
        <f>AF75</f>
        <v>0</v>
      </c>
      <c r="AA12" s="550"/>
      <c r="AB12" s="550"/>
      <c r="AC12" s="551"/>
      <c r="AD12" s="101"/>
      <c r="AE12" s="101"/>
      <c r="AF12" s="101"/>
      <c r="AG12" s="102"/>
      <c r="AH12" s="96"/>
      <c r="AI12" s="96"/>
      <c r="AJ12" s="96"/>
      <c r="AK12" s="96"/>
      <c r="AL12" s="96"/>
      <c r="AM12" s="96"/>
      <c r="AN12" s="103"/>
      <c r="AO12" s="103"/>
      <c r="AP12" s="102"/>
      <c r="AQ12" s="102"/>
      <c r="AR12" s="102"/>
      <c r="AS12" s="102"/>
      <c r="AT12" s="102"/>
      <c r="AU12" s="102"/>
      <c r="AV12" s="102"/>
      <c r="AW12" s="102"/>
      <c r="AX12" s="102"/>
      <c r="AY12" s="83"/>
    </row>
    <row r="13" spans="1:51" ht="8.25" customHeight="1">
      <c r="A13" s="104"/>
      <c r="B13" s="105"/>
      <c r="C13" s="105"/>
      <c r="D13" s="105"/>
      <c r="E13" s="548"/>
      <c r="F13" s="548"/>
      <c r="G13" s="548"/>
      <c r="H13" s="548"/>
      <c r="I13" s="548"/>
      <c r="J13" s="548"/>
      <c r="K13" s="548"/>
      <c r="L13" s="548"/>
      <c r="M13" s="548"/>
      <c r="N13" s="548"/>
      <c r="O13" s="548"/>
      <c r="P13" s="548"/>
      <c r="Q13" s="548"/>
      <c r="R13" s="548"/>
      <c r="S13" s="548"/>
      <c r="T13" s="548"/>
      <c r="U13" s="548"/>
      <c r="V13" s="548"/>
      <c r="W13" s="548"/>
      <c r="X13" s="548"/>
      <c r="Y13" s="548"/>
      <c r="Z13" s="552" t="s">
        <v>69</v>
      </c>
      <c r="AA13" s="552"/>
      <c r="AB13" s="552"/>
      <c r="AC13" s="552"/>
      <c r="AD13" s="106"/>
      <c r="AE13" s="107"/>
      <c r="AF13" s="107"/>
      <c r="AG13" s="102"/>
      <c r="AH13" s="102"/>
      <c r="AI13" s="102"/>
      <c r="AJ13" s="102"/>
      <c r="AK13" s="108"/>
      <c r="AL13" s="102"/>
      <c r="AM13" s="102"/>
      <c r="AN13" s="102"/>
      <c r="AO13" s="102"/>
      <c r="AP13" s="102"/>
      <c r="AQ13" s="102"/>
      <c r="AR13" s="102"/>
      <c r="AS13" s="102"/>
      <c r="AT13" s="102"/>
      <c r="AU13" s="102"/>
      <c r="AV13" s="102"/>
      <c r="AW13" s="102"/>
      <c r="AX13" s="102"/>
      <c r="AY13" s="83"/>
    </row>
    <row r="14" spans="1:51" ht="21" customHeight="1">
      <c r="A14" s="104"/>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9"/>
      <c r="AA14" s="109"/>
      <c r="AB14" s="109"/>
      <c r="AC14" s="109"/>
      <c r="AD14" s="106"/>
      <c r="AE14" s="107"/>
      <c r="AF14" s="107"/>
      <c r="AG14" s="102"/>
      <c r="AH14" s="102"/>
      <c r="AI14" s="102"/>
      <c r="AJ14" s="102"/>
      <c r="AK14" s="108"/>
      <c r="AL14" s="102"/>
      <c r="AM14" s="102"/>
      <c r="AN14" s="102"/>
      <c r="AO14" s="102"/>
      <c r="AP14" s="102"/>
      <c r="AQ14" s="102"/>
      <c r="AR14" s="102"/>
      <c r="AS14" s="102"/>
      <c r="AT14" s="102"/>
      <c r="AU14" s="102"/>
      <c r="AV14" s="102"/>
      <c r="AW14" s="102"/>
      <c r="AX14" s="102"/>
      <c r="AY14" s="83"/>
    </row>
    <row r="15" spans="1:51" ht="21" customHeight="1">
      <c r="A15" s="91" t="s">
        <v>70</v>
      </c>
      <c r="B15" s="105"/>
      <c r="C15" s="105"/>
      <c r="D15" s="105"/>
      <c r="E15" s="474"/>
      <c r="F15" s="475"/>
      <c r="G15" s="475"/>
      <c r="H15" s="475"/>
      <c r="I15" s="475"/>
      <c r="J15" s="475"/>
      <c r="K15" s="476"/>
      <c r="L15" s="105"/>
      <c r="M15" s="474"/>
      <c r="N15" s="475"/>
      <c r="O15" s="475"/>
      <c r="P15" s="475"/>
      <c r="Q15" s="475"/>
      <c r="R15" s="475"/>
      <c r="S15" s="476"/>
      <c r="T15" s="105"/>
      <c r="U15" s="477"/>
      <c r="V15" s="478"/>
      <c r="W15" s="478"/>
      <c r="X15" s="479"/>
      <c r="Y15" s="105"/>
      <c r="Z15" s="477"/>
      <c r="AA15" s="478"/>
      <c r="AB15" s="478"/>
      <c r="AC15" s="479"/>
      <c r="AD15" s="106"/>
      <c r="AE15" s="107"/>
      <c r="AF15" s="107"/>
      <c r="AG15" s="102"/>
      <c r="AH15" s="102"/>
      <c r="AI15" s="102"/>
      <c r="AJ15" s="102"/>
      <c r="AK15" s="108"/>
      <c r="AL15" s="102"/>
      <c r="AM15" s="102"/>
      <c r="AN15" s="102"/>
      <c r="AO15" s="102"/>
      <c r="AP15" s="102"/>
      <c r="AQ15" s="102"/>
      <c r="AR15" s="102"/>
      <c r="AS15" s="102"/>
      <c r="AT15" s="102"/>
      <c r="AU15" s="102"/>
      <c r="AV15" s="102"/>
      <c r="AW15" s="102"/>
      <c r="AX15" s="102"/>
      <c r="AY15" s="83"/>
    </row>
    <row r="16" spans="1:51" ht="14.25" customHeight="1">
      <c r="A16" s="104"/>
      <c r="B16" s="105"/>
      <c r="C16" s="105"/>
      <c r="D16" s="105"/>
      <c r="E16" s="110"/>
      <c r="F16" s="111" t="s">
        <v>71</v>
      </c>
      <c r="G16" s="112"/>
      <c r="H16" s="112"/>
      <c r="I16" s="112"/>
      <c r="J16" s="113"/>
      <c r="K16" s="113"/>
      <c r="L16" s="105"/>
      <c r="M16" s="541" t="s">
        <v>72</v>
      </c>
      <c r="N16" s="542"/>
      <c r="O16" s="542"/>
      <c r="P16" s="542"/>
      <c r="Q16" s="542"/>
      <c r="R16" s="542"/>
      <c r="S16" s="542"/>
      <c r="T16" s="114"/>
      <c r="U16" s="541" t="s">
        <v>73</v>
      </c>
      <c r="V16" s="541"/>
      <c r="W16" s="541"/>
      <c r="X16" s="541"/>
      <c r="Y16" s="106"/>
      <c r="Z16" s="541" t="s">
        <v>74</v>
      </c>
      <c r="AA16" s="541"/>
      <c r="AB16" s="541"/>
      <c r="AC16" s="541"/>
      <c r="AD16" s="106"/>
      <c r="AE16" s="107"/>
      <c r="AF16" s="107"/>
      <c r="AG16" s="102"/>
      <c r="AH16" s="102"/>
      <c r="AI16" s="102"/>
      <c r="AJ16" s="102"/>
      <c r="AK16" s="108"/>
      <c r="AL16" s="102"/>
      <c r="AM16" s="102"/>
      <c r="AN16" s="102"/>
      <c r="AO16" s="102"/>
      <c r="AP16" s="102"/>
      <c r="AQ16" s="102"/>
      <c r="AR16" s="102"/>
      <c r="AS16" s="102"/>
      <c r="AT16" s="102"/>
      <c r="AU16" s="102"/>
      <c r="AV16" s="102"/>
      <c r="AW16" s="102"/>
      <c r="AX16" s="102"/>
      <c r="AY16" s="83"/>
    </row>
    <row r="17" spans="1:51" ht="15">
      <c r="A17" s="91" t="s">
        <v>75</v>
      </c>
      <c r="B17" s="105"/>
      <c r="C17" s="105"/>
      <c r="D17" s="105"/>
      <c r="E17" s="543"/>
      <c r="F17" s="544"/>
      <c r="G17" s="105"/>
      <c r="H17" s="543"/>
      <c r="I17" s="545"/>
      <c r="J17" s="545"/>
      <c r="K17" s="544"/>
      <c r="L17" s="105"/>
      <c r="M17" s="105"/>
      <c r="N17" s="105"/>
      <c r="O17" s="105"/>
      <c r="P17" s="105"/>
      <c r="Q17" s="105"/>
      <c r="R17" s="105"/>
      <c r="S17" s="105"/>
      <c r="T17" s="115"/>
      <c r="U17" s="106"/>
      <c r="V17" s="106"/>
      <c r="W17" s="106"/>
      <c r="X17" s="106"/>
      <c r="Y17" s="106"/>
      <c r="Z17" s="106"/>
      <c r="AA17" s="106"/>
      <c r="AB17" s="106"/>
      <c r="AC17" s="106"/>
      <c r="AD17" s="106"/>
      <c r="AE17" s="107"/>
      <c r="AF17" s="107"/>
      <c r="AG17" s="102"/>
      <c r="AH17" s="102"/>
      <c r="AI17" s="102"/>
      <c r="AJ17" s="102"/>
      <c r="AK17" s="108"/>
      <c r="AL17" s="102"/>
      <c r="AM17" s="102"/>
      <c r="AN17" s="102"/>
      <c r="AO17" s="102"/>
      <c r="AP17" s="102"/>
      <c r="AQ17" s="102"/>
      <c r="AR17" s="102"/>
      <c r="AS17" s="102"/>
      <c r="AT17" s="102"/>
      <c r="AU17" s="102"/>
      <c r="AV17" s="102"/>
      <c r="AW17" s="102"/>
      <c r="AX17" s="102"/>
      <c r="AY17" s="83"/>
    </row>
    <row r="18" spans="1:51" ht="14.25">
      <c r="A18" s="104"/>
      <c r="B18" s="105"/>
      <c r="C18" s="105"/>
      <c r="D18" s="105"/>
      <c r="E18" s="546" t="s">
        <v>76</v>
      </c>
      <c r="F18" s="546"/>
      <c r="G18" s="105"/>
      <c r="H18" s="546" t="s">
        <v>77</v>
      </c>
      <c r="I18" s="546"/>
      <c r="J18" s="546"/>
      <c r="K18" s="546"/>
      <c r="L18" s="105"/>
      <c r="M18" s="105"/>
      <c r="N18" s="105"/>
      <c r="O18" s="105"/>
      <c r="P18" s="105"/>
      <c r="Q18" s="105"/>
      <c r="R18" s="105"/>
      <c r="S18" s="105"/>
      <c r="T18" s="114"/>
      <c r="U18" s="106"/>
      <c r="V18" s="106"/>
      <c r="W18" s="106"/>
      <c r="X18" s="106"/>
      <c r="Y18" s="106"/>
      <c r="Z18" s="106"/>
      <c r="AA18" s="106"/>
      <c r="AB18" s="106"/>
      <c r="AC18" s="106"/>
      <c r="AD18" s="106"/>
      <c r="AE18" s="107"/>
      <c r="AF18" s="107"/>
      <c r="AG18" s="102"/>
      <c r="AH18" s="102"/>
      <c r="AI18" s="102"/>
      <c r="AJ18" s="102"/>
      <c r="AK18" s="108"/>
      <c r="AL18" s="102"/>
      <c r="AM18" s="102"/>
      <c r="AN18" s="102"/>
      <c r="AO18" s="102"/>
      <c r="AP18" s="102"/>
      <c r="AQ18" s="102"/>
      <c r="AR18" s="102"/>
      <c r="AS18" s="102"/>
      <c r="AT18" s="102"/>
      <c r="AU18" s="102"/>
      <c r="AV18" s="102"/>
      <c r="AW18" s="102"/>
      <c r="AX18" s="102"/>
      <c r="AY18" s="83"/>
    </row>
    <row r="19" spans="1:51" ht="14.25">
      <c r="A19" s="104"/>
      <c r="B19" s="105"/>
      <c r="C19" s="105"/>
      <c r="D19" s="105"/>
      <c r="E19" s="105"/>
      <c r="F19" s="105"/>
      <c r="G19" s="105"/>
      <c r="H19" s="105"/>
      <c r="I19" s="105"/>
      <c r="J19" s="105"/>
      <c r="K19" s="105" t="s">
        <v>78</v>
      </c>
      <c r="L19" s="105"/>
      <c r="M19" s="105"/>
      <c r="N19" s="105"/>
      <c r="O19" s="105"/>
      <c r="P19" s="105"/>
      <c r="Q19" s="105"/>
      <c r="R19" s="105"/>
      <c r="S19" s="105"/>
      <c r="T19" s="114"/>
      <c r="U19" s="106"/>
      <c r="V19" s="106"/>
      <c r="W19" s="106"/>
      <c r="X19" s="106"/>
      <c r="Y19" s="106"/>
      <c r="Z19" s="106"/>
      <c r="AA19" s="106"/>
      <c r="AB19" s="106"/>
      <c r="AC19" s="106"/>
      <c r="AD19" s="106"/>
      <c r="AE19" s="107"/>
      <c r="AF19" s="107"/>
      <c r="AG19" s="102"/>
      <c r="AH19" s="102"/>
      <c r="AI19" s="102"/>
      <c r="AJ19" s="102"/>
      <c r="AK19" s="108"/>
      <c r="AL19" s="102"/>
      <c r="AM19" s="102"/>
      <c r="AN19" s="102"/>
      <c r="AO19" s="102"/>
      <c r="AP19" s="102"/>
      <c r="AQ19" s="102"/>
      <c r="AR19" s="102"/>
      <c r="AS19" s="102"/>
      <c r="AT19" s="102"/>
      <c r="AU19" s="102"/>
      <c r="AV19" s="102"/>
      <c r="AW19" s="102"/>
      <c r="AX19" s="102"/>
      <c r="AY19" s="83"/>
    </row>
    <row r="20" spans="1:51" ht="15" thickBot="1">
      <c r="A20" s="522"/>
      <c r="B20" s="522"/>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R20" s="522"/>
      <c r="AS20" s="522"/>
      <c r="AT20" s="522"/>
      <c r="AU20" s="522"/>
      <c r="AV20" s="522"/>
      <c r="AW20" s="522"/>
      <c r="AX20" s="522"/>
      <c r="AY20" s="83"/>
    </row>
    <row r="21" spans="1:51" ht="15" customHeight="1">
      <c r="A21" s="507" t="s">
        <v>79</v>
      </c>
      <c r="B21" s="523" t="s">
        <v>4</v>
      </c>
      <c r="C21" s="524"/>
      <c r="D21" s="524"/>
      <c r="E21" s="524"/>
      <c r="F21" s="524"/>
      <c r="G21" s="524"/>
      <c r="H21" s="524"/>
      <c r="I21" s="524"/>
      <c r="J21" s="524"/>
      <c r="K21" s="524"/>
      <c r="L21" s="524"/>
      <c r="M21" s="524"/>
      <c r="N21" s="524"/>
      <c r="O21" s="524"/>
      <c r="P21" s="524"/>
      <c r="Q21" s="524"/>
      <c r="R21" s="524"/>
      <c r="S21" s="525"/>
      <c r="T21" s="507" t="s">
        <v>80</v>
      </c>
      <c r="U21" s="525" t="s">
        <v>2</v>
      </c>
      <c r="V21" s="524" t="s">
        <v>81</v>
      </c>
      <c r="W21" s="524"/>
      <c r="X21" s="524"/>
      <c r="Y21" s="524"/>
      <c r="Z21" s="524"/>
      <c r="AA21" s="525"/>
      <c r="AB21" s="533" t="s">
        <v>82</v>
      </c>
      <c r="AC21" s="524"/>
      <c r="AD21" s="524"/>
      <c r="AE21" s="524"/>
      <c r="AF21" s="525"/>
      <c r="AG21" s="512" t="s">
        <v>83</v>
      </c>
      <c r="AH21" s="513"/>
      <c r="AI21" s="513"/>
      <c r="AJ21" s="514"/>
      <c r="AK21" s="535" t="s">
        <v>84</v>
      </c>
      <c r="AL21" s="536"/>
      <c r="AM21" s="536"/>
      <c r="AN21" s="536"/>
      <c r="AO21" s="536"/>
      <c r="AP21" s="537"/>
      <c r="AQ21" s="512" t="s">
        <v>85</v>
      </c>
      <c r="AR21" s="513"/>
      <c r="AS21" s="513"/>
      <c r="AT21" s="514"/>
      <c r="AU21" s="512" t="s">
        <v>86</v>
      </c>
      <c r="AV21" s="513"/>
      <c r="AW21" s="513"/>
      <c r="AX21" s="514"/>
      <c r="AY21" s="518" t="s">
        <v>87</v>
      </c>
    </row>
    <row r="22" spans="1:51" ht="15.75" customHeight="1" thickBot="1">
      <c r="A22" s="508"/>
      <c r="B22" s="511"/>
      <c r="C22" s="526"/>
      <c r="D22" s="526"/>
      <c r="E22" s="526"/>
      <c r="F22" s="526"/>
      <c r="G22" s="526"/>
      <c r="H22" s="526"/>
      <c r="I22" s="526"/>
      <c r="J22" s="526"/>
      <c r="K22" s="526"/>
      <c r="L22" s="526"/>
      <c r="M22" s="526"/>
      <c r="N22" s="526"/>
      <c r="O22" s="526"/>
      <c r="P22" s="526"/>
      <c r="Q22" s="526"/>
      <c r="R22" s="526"/>
      <c r="S22" s="527"/>
      <c r="T22" s="508"/>
      <c r="U22" s="527"/>
      <c r="V22" s="531"/>
      <c r="W22" s="531"/>
      <c r="X22" s="531"/>
      <c r="Y22" s="531"/>
      <c r="Z22" s="531"/>
      <c r="AA22" s="532"/>
      <c r="AB22" s="534"/>
      <c r="AC22" s="531"/>
      <c r="AD22" s="531"/>
      <c r="AE22" s="531"/>
      <c r="AF22" s="532"/>
      <c r="AG22" s="515"/>
      <c r="AH22" s="516"/>
      <c r="AI22" s="516"/>
      <c r="AJ22" s="517"/>
      <c r="AK22" s="538"/>
      <c r="AL22" s="539"/>
      <c r="AM22" s="539"/>
      <c r="AN22" s="539"/>
      <c r="AO22" s="539"/>
      <c r="AP22" s="540"/>
      <c r="AQ22" s="515"/>
      <c r="AR22" s="516"/>
      <c r="AS22" s="516"/>
      <c r="AT22" s="517"/>
      <c r="AU22" s="515"/>
      <c r="AV22" s="516"/>
      <c r="AW22" s="516"/>
      <c r="AX22" s="517"/>
      <c r="AY22" s="519"/>
    </row>
    <row r="23" spans="1:51" ht="15" customHeight="1">
      <c r="A23" s="508"/>
      <c r="B23" s="511"/>
      <c r="C23" s="526"/>
      <c r="D23" s="526"/>
      <c r="E23" s="526"/>
      <c r="F23" s="526"/>
      <c r="G23" s="526"/>
      <c r="H23" s="526"/>
      <c r="I23" s="526"/>
      <c r="J23" s="526"/>
      <c r="K23" s="526"/>
      <c r="L23" s="526"/>
      <c r="M23" s="526"/>
      <c r="N23" s="526"/>
      <c r="O23" s="526"/>
      <c r="P23" s="526"/>
      <c r="Q23" s="526"/>
      <c r="R23" s="526"/>
      <c r="S23" s="527"/>
      <c r="T23" s="508"/>
      <c r="U23" s="527"/>
      <c r="V23" s="503" t="s">
        <v>88</v>
      </c>
      <c r="W23" s="506" t="s">
        <v>89</v>
      </c>
      <c r="X23" s="506" t="s">
        <v>90</v>
      </c>
      <c r="Y23" s="506" t="s">
        <v>91</v>
      </c>
      <c r="Z23" s="506" t="s">
        <v>92</v>
      </c>
      <c r="AA23" s="510" t="s">
        <v>93</v>
      </c>
      <c r="AB23" s="508" t="s">
        <v>94</v>
      </c>
      <c r="AC23" s="492" t="s">
        <v>90</v>
      </c>
      <c r="AD23" s="492" t="s">
        <v>95</v>
      </c>
      <c r="AE23" s="492" t="s">
        <v>96</v>
      </c>
      <c r="AF23" s="498" t="s">
        <v>97</v>
      </c>
      <c r="AG23" s="501" t="s">
        <v>90</v>
      </c>
      <c r="AH23" s="504" t="s">
        <v>95</v>
      </c>
      <c r="AI23" s="504" t="s">
        <v>98</v>
      </c>
      <c r="AJ23" s="494" t="s">
        <v>99</v>
      </c>
      <c r="AK23" s="497" t="s">
        <v>100</v>
      </c>
      <c r="AL23" s="520" t="s">
        <v>2</v>
      </c>
      <c r="AM23" s="493" t="s">
        <v>90</v>
      </c>
      <c r="AN23" s="493" t="s">
        <v>95</v>
      </c>
      <c r="AO23" s="493" t="s">
        <v>96</v>
      </c>
      <c r="AP23" s="491" t="s">
        <v>97</v>
      </c>
      <c r="AQ23" s="492" t="s">
        <v>90</v>
      </c>
      <c r="AR23" s="492" t="s">
        <v>95</v>
      </c>
      <c r="AS23" s="492" t="s">
        <v>96</v>
      </c>
      <c r="AT23" s="499" t="s">
        <v>97</v>
      </c>
      <c r="AU23" s="507" t="s">
        <v>90</v>
      </c>
      <c r="AV23" s="521" t="s">
        <v>95</v>
      </c>
      <c r="AW23" s="521" t="s">
        <v>96</v>
      </c>
      <c r="AX23" s="498" t="s">
        <v>97</v>
      </c>
      <c r="AY23" s="519"/>
    </row>
    <row r="24" spans="1:51" ht="15" customHeight="1">
      <c r="A24" s="508"/>
      <c r="B24" s="511"/>
      <c r="C24" s="526"/>
      <c r="D24" s="526"/>
      <c r="E24" s="526"/>
      <c r="F24" s="526"/>
      <c r="G24" s="526"/>
      <c r="H24" s="526"/>
      <c r="I24" s="526"/>
      <c r="J24" s="526"/>
      <c r="K24" s="526"/>
      <c r="L24" s="526"/>
      <c r="M24" s="526"/>
      <c r="N24" s="526"/>
      <c r="O24" s="526"/>
      <c r="P24" s="526"/>
      <c r="Q24" s="526"/>
      <c r="R24" s="526"/>
      <c r="S24" s="527"/>
      <c r="T24" s="508"/>
      <c r="U24" s="527"/>
      <c r="V24" s="509"/>
      <c r="W24" s="492"/>
      <c r="X24" s="492"/>
      <c r="Y24" s="492"/>
      <c r="Z24" s="492"/>
      <c r="AA24" s="511"/>
      <c r="AB24" s="508"/>
      <c r="AC24" s="492"/>
      <c r="AD24" s="492"/>
      <c r="AE24" s="492"/>
      <c r="AF24" s="499"/>
      <c r="AG24" s="502"/>
      <c r="AH24" s="505"/>
      <c r="AI24" s="505"/>
      <c r="AJ24" s="495"/>
      <c r="AK24" s="497"/>
      <c r="AL24" s="520"/>
      <c r="AM24" s="493"/>
      <c r="AN24" s="493"/>
      <c r="AO24" s="493"/>
      <c r="AP24" s="491"/>
      <c r="AQ24" s="492"/>
      <c r="AR24" s="492"/>
      <c r="AS24" s="492"/>
      <c r="AT24" s="499"/>
      <c r="AU24" s="508"/>
      <c r="AV24" s="492"/>
      <c r="AW24" s="492"/>
      <c r="AX24" s="499"/>
      <c r="AY24" s="519"/>
    </row>
    <row r="25" spans="1:51" ht="15" customHeight="1">
      <c r="A25" s="508"/>
      <c r="B25" s="511"/>
      <c r="C25" s="526"/>
      <c r="D25" s="526"/>
      <c r="E25" s="526"/>
      <c r="F25" s="526"/>
      <c r="G25" s="526"/>
      <c r="H25" s="526"/>
      <c r="I25" s="526"/>
      <c r="J25" s="526"/>
      <c r="K25" s="526"/>
      <c r="L25" s="526"/>
      <c r="M25" s="526"/>
      <c r="N25" s="526"/>
      <c r="O25" s="526"/>
      <c r="P25" s="526"/>
      <c r="Q25" s="526"/>
      <c r="R25" s="526"/>
      <c r="S25" s="527"/>
      <c r="T25" s="508"/>
      <c r="U25" s="527"/>
      <c r="V25" s="509"/>
      <c r="W25" s="492"/>
      <c r="X25" s="492"/>
      <c r="Y25" s="492"/>
      <c r="Z25" s="492"/>
      <c r="AA25" s="511"/>
      <c r="AB25" s="508"/>
      <c r="AC25" s="492"/>
      <c r="AD25" s="492"/>
      <c r="AE25" s="492"/>
      <c r="AF25" s="499"/>
      <c r="AG25" s="502"/>
      <c r="AH25" s="505"/>
      <c r="AI25" s="505"/>
      <c r="AJ25" s="495"/>
      <c r="AK25" s="497"/>
      <c r="AL25" s="520"/>
      <c r="AM25" s="493"/>
      <c r="AN25" s="493"/>
      <c r="AO25" s="493"/>
      <c r="AP25" s="491"/>
      <c r="AQ25" s="492"/>
      <c r="AR25" s="492"/>
      <c r="AS25" s="492"/>
      <c r="AT25" s="499"/>
      <c r="AU25" s="508"/>
      <c r="AV25" s="492"/>
      <c r="AW25" s="492"/>
      <c r="AX25" s="499"/>
      <c r="AY25" s="519"/>
    </row>
    <row r="26" spans="1:54" ht="10.5" customHeight="1">
      <c r="A26" s="508"/>
      <c r="B26" s="511"/>
      <c r="C26" s="526"/>
      <c r="D26" s="526"/>
      <c r="E26" s="526"/>
      <c r="F26" s="526"/>
      <c r="G26" s="526"/>
      <c r="H26" s="526"/>
      <c r="I26" s="526"/>
      <c r="J26" s="526"/>
      <c r="K26" s="526"/>
      <c r="L26" s="526"/>
      <c r="M26" s="526"/>
      <c r="N26" s="526"/>
      <c r="O26" s="526"/>
      <c r="P26" s="526"/>
      <c r="Q26" s="526"/>
      <c r="R26" s="526"/>
      <c r="S26" s="527"/>
      <c r="T26" s="508"/>
      <c r="U26" s="527"/>
      <c r="V26" s="509"/>
      <c r="W26" s="492"/>
      <c r="X26" s="492"/>
      <c r="Y26" s="492"/>
      <c r="Z26" s="492"/>
      <c r="AA26" s="511"/>
      <c r="AB26" s="508"/>
      <c r="AC26" s="492"/>
      <c r="AD26" s="492"/>
      <c r="AE26" s="492"/>
      <c r="AF26" s="499"/>
      <c r="AG26" s="502"/>
      <c r="AH26" s="505"/>
      <c r="AI26" s="505"/>
      <c r="AJ26" s="495"/>
      <c r="AK26" s="497"/>
      <c r="AL26" s="520"/>
      <c r="AM26" s="493"/>
      <c r="AN26" s="493"/>
      <c r="AO26" s="493"/>
      <c r="AP26" s="491"/>
      <c r="AQ26" s="492"/>
      <c r="AR26" s="492"/>
      <c r="AS26" s="492"/>
      <c r="AT26" s="499"/>
      <c r="AU26" s="508"/>
      <c r="AV26" s="492"/>
      <c r="AW26" s="492"/>
      <c r="AX26" s="499"/>
      <c r="AY26" s="519"/>
      <c r="AZ26" s="116"/>
      <c r="BA26" s="117"/>
      <c r="BB26" s="117"/>
    </row>
    <row r="27" spans="1:54" ht="14.25">
      <c r="A27" s="508"/>
      <c r="B27" s="528"/>
      <c r="C27" s="529"/>
      <c r="D27" s="529"/>
      <c r="E27" s="529"/>
      <c r="F27" s="529"/>
      <c r="G27" s="529"/>
      <c r="H27" s="529"/>
      <c r="I27" s="529"/>
      <c r="J27" s="529"/>
      <c r="K27" s="529"/>
      <c r="L27" s="529"/>
      <c r="M27" s="529"/>
      <c r="N27" s="529"/>
      <c r="O27" s="529"/>
      <c r="P27" s="529"/>
      <c r="Q27" s="529"/>
      <c r="R27" s="529"/>
      <c r="S27" s="530"/>
      <c r="T27" s="508"/>
      <c r="U27" s="527"/>
      <c r="V27" s="509"/>
      <c r="W27" s="492"/>
      <c r="X27" s="492"/>
      <c r="Y27" s="492"/>
      <c r="Z27" s="492"/>
      <c r="AA27" s="511"/>
      <c r="AB27" s="508"/>
      <c r="AC27" s="492"/>
      <c r="AD27" s="492"/>
      <c r="AE27" s="492"/>
      <c r="AF27" s="499"/>
      <c r="AG27" s="503"/>
      <c r="AH27" s="506"/>
      <c r="AI27" s="506"/>
      <c r="AJ27" s="496"/>
      <c r="AK27" s="497"/>
      <c r="AL27" s="520"/>
      <c r="AM27" s="493"/>
      <c r="AN27" s="493"/>
      <c r="AO27" s="493"/>
      <c r="AP27" s="491"/>
      <c r="AQ27" s="492"/>
      <c r="AR27" s="492"/>
      <c r="AS27" s="492"/>
      <c r="AT27" s="499"/>
      <c r="AU27" s="508"/>
      <c r="AV27" s="492"/>
      <c r="AW27" s="492"/>
      <c r="AX27" s="499"/>
      <c r="AY27" s="519"/>
      <c r="AZ27" s="116"/>
      <c r="BA27" s="500"/>
      <c r="BB27" s="500"/>
    </row>
    <row r="28" spans="1:54" s="126" customFormat="1" ht="11.25">
      <c r="A28" s="118"/>
      <c r="B28" s="490"/>
      <c r="C28" s="490"/>
      <c r="D28" s="490"/>
      <c r="E28" s="490"/>
      <c r="F28" s="490"/>
      <c r="G28" s="490"/>
      <c r="H28" s="490"/>
      <c r="I28" s="490"/>
      <c r="J28" s="490"/>
      <c r="K28" s="490"/>
      <c r="L28" s="490"/>
      <c r="M28" s="490"/>
      <c r="N28" s="490"/>
      <c r="O28" s="490"/>
      <c r="P28" s="490"/>
      <c r="Q28" s="490"/>
      <c r="R28" s="490"/>
      <c r="S28" s="490"/>
      <c r="T28" s="119"/>
      <c r="U28" s="120"/>
      <c r="V28" s="120"/>
      <c r="W28" s="120"/>
      <c r="X28" s="120"/>
      <c r="Y28" s="120"/>
      <c r="Z28" s="120"/>
      <c r="AA28" s="120"/>
      <c r="AB28" s="120"/>
      <c r="AC28" s="120"/>
      <c r="AD28" s="120"/>
      <c r="AE28" s="120"/>
      <c r="AF28" s="121"/>
      <c r="AG28" s="120"/>
      <c r="AH28" s="120"/>
      <c r="AI28" s="120"/>
      <c r="AJ28" s="120"/>
      <c r="AK28" s="122"/>
      <c r="AL28" s="123"/>
      <c r="AM28" s="122"/>
      <c r="AN28" s="122"/>
      <c r="AO28" s="122"/>
      <c r="AP28" s="122"/>
      <c r="AQ28" s="120"/>
      <c r="AR28" s="120"/>
      <c r="AS28" s="120"/>
      <c r="AT28" s="120"/>
      <c r="AU28" s="120"/>
      <c r="AV28" s="120"/>
      <c r="AW28" s="120"/>
      <c r="AX28" s="120"/>
      <c r="AY28" s="124" t="s">
        <v>101</v>
      </c>
      <c r="AZ28" s="125"/>
      <c r="BA28" s="500"/>
      <c r="BB28" s="500"/>
    </row>
    <row r="29" spans="1:54" s="126" customFormat="1" ht="11.25">
      <c r="A29" s="118"/>
      <c r="B29" s="485"/>
      <c r="C29" s="485"/>
      <c r="D29" s="485"/>
      <c r="E29" s="485"/>
      <c r="F29" s="485"/>
      <c r="G29" s="485"/>
      <c r="H29" s="485"/>
      <c r="I29" s="485"/>
      <c r="J29" s="485"/>
      <c r="K29" s="485"/>
      <c r="L29" s="485"/>
      <c r="M29" s="485"/>
      <c r="N29" s="485"/>
      <c r="O29" s="485"/>
      <c r="P29" s="485"/>
      <c r="Q29" s="485"/>
      <c r="R29" s="485"/>
      <c r="S29" s="485"/>
      <c r="T29" s="127"/>
      <c r="U29" s="120"/>
      <c r="V29" s="120"/>
      <c r="W29" s="120"/>
      <c r="X29" s="120"/>
      <c r="Y29" s="120"/>
      <c r="Z29" s="120"/>
      <c r="AA29" s="120"/>
      <c r="AB29" s="120"/>
      <c r="AC29" s="120"/>
      <c r="AD29" s="120"/>
      <c r="AE29" s="120"/>
      <c r="AF29" s="120"/>
      <c r="AG29" s="120"/>
      <c r="AH29" s="120"/>
      <c r="AI29" s="120"/>
      <c r="AJ29" s="122"/>
      <c r="AK29" s="122"/>
      <c r="AL29" s="122"/>
      <c r="AM29" s="122"/>
      <c r="AN29" s="122"/>
      <c r="AO29" s="122"/>
      <c r="AP29" s="122"/>
      <c r="AQ29" s="120"/>
      <c r="AR29" s="120"/>
      <c r="AS29" s="120"/>
      <c r="AT29" s="120"/>
      <c r="AU29" s="120"/>
      <c r="AV29" s="120"/>
      <c r="AW29" s="120"/>
      <c r="AX29" s="120"/>
      <c r="AY29" s="124" t="s">
        <v>101</v>
      </c>
      <c r="AZ29" s="125"/>
      <c r="BA29" s="128"/>
      <c r="BB29" s="128"/>
    </row>
    <row r="30" spans="1:54" s="126" customFormat="1" ht="11.25">
      <c r="A30" s="118"/>
      <c r="B30" s="485"/>
      <c r="C30" s="485"/>
      <c r="D30" s="485"/>
      <c r="E30" s="485"/>
      <c r="F30" s="485"/>
      <c r="G30" s="485"/>
      <c r="H30" s="485"/>
      <c r="I30" s="485"/>
      <c r="J30" s="485"/>
      <c r="K30" s="485"/>
      <c r="L30" s="485"/>
      <c r="M30" s="485"/>
      <c r="N30" s="485"/>
      <c r="O30" s="485"/>
      <c r="P30" s="485"/>
      <c r="Q30" s="485"/>
      <c r="R30" s="485"/>
      <c r="S30" s="485"/>
      <c r="T30" s="127"/>
      <c r="U30" s="120"/>
      <c r="V30" s="120"/>
      <c r="W30" s="120"/>
      <c r="X30" s="120"/>
      <c r="Y30" s="120"/>
      <c r="Z30" s="120"/>
      <c r="AA30" s="120"/>
      <c r="AB30" s="120"/>
      <c r="AC30" s="120"/>
      <c r="AD30" s="120"/>
      <c r="AE30" s="120"/>
      <c r="AF30" s="120"/>
      <c r="AG30" s="120"/>
      <c r="AH30" s="120"/>
      <c r="AI30" s="120"/>
      <c r="AJ30" s="122"/>
      <c r="AK30" s="122"/>
      <c r="AL30" s="122"/>
      <c r="AM30" s="122"/>
      <c r="AN30" s="122"/>
      <c r="AO30" s="122"/>
      <c r="AP30" s="122"/>
      <c r="AQ30" s="120"/>
      <c r="AR30" s="120"/>
      <c r="AS30" s="120"/>
      <c r="AT30" s="120"/>
      <c r="AU30" s="120"/>
      <c r="AV30" s="120"/>
      <c r="AW30" s="120"/>
      <c r="AX30" s="120"/>
      <c r="AY30" s="124" t="s">
        <v>101</v>
      </c>
      <c r="AZ30" s="125"/>
      <c r="BA30" s="128"/>
      <c r="BB30" s="128"/>
    </row>
    <row r="31" spans="1:54" s="126" customFormat="1" ht="11.25">
      <c r="A31" s="118"/>
      <c r="B31" s="490"/>
      <c r="C31" s="490"/>
      <c r="D31" s="490"/>
      <c r="E31" s="490"/>
      <c r="F31" s="490"/>
      <c r="G31" s="490"/>
      <c r="H31" s="490"/>
      <c r="I31" s="490"/>
      <c r="J31" s="490"/>
      <c r="K31" s="490"/>
      <c r="L31" s="490"/>
      <c r="M31" s="490"/>
      <c r="N31" s="490"/>
      <c r="O31" s="490"/>
      <c r="P31" s="490"/>
      <c r="Q31" s="490"/>
      <c r="R31" s="490"/>
      <c r="S31" s="490"/>
      <c r="T31" s="119"/>
      <c r="U31" s="120"/>
      <c r="V31" s="120"/>
      <c r="W31" s="120"/>
      <c r="X31" s="120"/>
      <c r="Y31" s="120"/>
      <c r="Z31" s="120"/>
      <c r="AA31" s="120"/>
      <c r="AB31" s="120"/>
      <c r="AC31" s="120"/>
      <c r="AD31" s="120"/>
      <c r="AE31" s="120"/>
      <c r="AF31" s="121"/>
      <c r="AG31" s="120"/>
      <c r="AH31" s="120"/>
      <c r="AI31" s="120"/>
      <c r="AJ31" s="122"/>
      <c r="AK31" s="122"/>
      <c r="AL31" s="123"/>
      <c r="AM31" s="122"/>
      <c r="AN31" s="122"/>
      <c r="AO31" s="122"/>
      <c r="AP31" s="122"/>
      <c r="AQ31" s="120"/>
      <c r="AR31" s="120"/>
      <c r="AS31" s="120"/>
      <c r="AT31" s="120"/>
      <c r="AU31" s="120"/>
      <c r="AV31" s="120"/>
      <c r="AW31" s="120"/>
      <c r="AX31" s="120"/>
      <c r="AY31" s="124" t="s">
        <v>101</v>
      </c>
      <c r="AZ31" s="125"/>
      <c r="BA31" s="128"/>
      <c r="BB31" s="128"/>
    </row>
    <row r="32" spans="1:54" s="126" customFormat="1" ht="11.25">
      <c r="A32" s="118"/>
      <c r="B32" s="485"/>
      <c r="C32" s="485"/>
      <c r="D32" s="485"/>
      <c r="E32" s="485"/>
      <c r="F32" s="485"/>
      <c r="G32" s="485"/>
      <c r="H32" s="485"/>
      <c r="I32" s="485"/>
      <c r="J32" s="485"/>
      <c r="K32" s="485"/>
      <c r="L32" s="485"/>
      <c r="M32" s="485"/>
      <c r="N32" s="485"/>
      <c r="O32" s="485"/>
      <c r="P32" s="485"/>
      <c r="Q32" s="485"/>
      <c r="R32" s="485"/>
      <c r="S32" s="485"/>
      <c r="T32" s="129"/>
      <c r="U32" s="120"/>
      <c r="V32" s="120"/>
      <c r="W32" s="120"/>
      <c r="X32" s="120"/>
      <c r="Y32" s="120"/>
      <c r="Z32" s="120"/>
      <c r="AA32" s="120"/>
      <c r="AB32" s="120"/>
      <c r="AC32" s="120"/>
      <c r="AD32" s="120"/>
      <c r="AE32" s="120"/>
      <c r="AF32" s="120"/>
      <c r="AG32" s="120"/>
      <c r="AH32" s="120"/>
      <c r="AI32" s="120"/>
      <c r="AJ32" s="122"/>
      <c r="AK32" s="122"/>
      <c r="AL32" s="122"/>
      <c r="AM32" s="122"/>
      <c r="AN32" s="122"/>
      <c r="AO32" s="122"/>
      <c r="AP32" s="122"/>
      <c r="AQ32" s="120"/>
      <c r="AR32" s="120"/>
      <c r="AS32" s="120"/>
      <c r="AT32" s="120"/>
      <c r="AU32" s="120"/>
      <c r="AV32" s="120"/>
      <c r="AW32" s="120"/>
      <c r="AX32" s="122"/>
      <c r="AY32" s="124" t="s">
        <v>101</v>
      </c>
      <c r="AZ32" s="125"/>
      <c r="BA32" s="128"/>
      <c r="BB32" s="128"/>
    </row>
    <row r="33" spans="1:54" s="126" customFormat="1" ht="11.25">
      <c r="A33" s="118"/>
      <c r="B33" s="485"/>
      <c r="C33" s="485"/>
      <c r="D33" s="485"/>
      <c r="E33" s="485"/>
      <c r="F33" s="485"/>
      <c r="G33" s="485"/>
      <c r="H33" s="485"/>
      <c r="I33" s="485"/>
      <c r="J33" s="485"/>
      <c r="K33" s="485"/>
      <c r="L33" s="485"/>
      <c r="M33" s="485"/>
      <c r="N33" s="485"/>
      <c r="O33" s="485"/>
      <c r="P33" s="485"/>
      <c r="Q33" s="485"/>
      <c r="R33" s="485"/>
      <c r="S33" s="485"/>
      <c r="T33" s="129"/>
      <c r="U33" s="120"/>
      <c r="V33" s="120"/>
      <c r="W33" s="120"/>
      <c r="X33" s="120"/>
      <c r="Y33" s="120"/>
      <c r="Z33" s="120"/>
      <c r="AA33" s="120"/>
      <c r="AB33" s="120"/>
      <c r="AC33" s="120"/>
      <c r="AD33" s="120"/>
      <c r="AE33" s="120"/>
      <c r="AF33" s="120"/>
      <c r="AG33" s="120"/>
      <c r="AH33" s="120"/>
      <c r="AI33" s="120"/>
      <c r="AJ33" s="122"/>
      <c r="AK33" s="122"/>
      <c r="AL33" s="122"/>
      <c r="AM33" s="122"/>
      <c r="AN33" s="122"/>
      <c r="AO33" s="122"/>
      <c r="AP33" s="122"/>
      <c r="AQ33" s="120"/>
      <c r="AR33" s="120"/>
      <c r="AS33" s="120"/>
      <c r="AT33" s="120"/>
      <c r="AU33" s="120"/>
      <c r="AV33" s="120"/>
      <c r="AW33" s="120"/>
      <c r="AX33" s="122"/>
      <c r="AY33" s="124" t="s">
        <v>101</v>
      </c>
      <c r="AZ33" s="125"/>
      <c r="BA33" s="128"/>
      <c r="BB33" s="128"/>
    </row>
    <row r="34" spans="1:54" s="126" customFormat="1" ht="11.25">
      <c r="A34" s="118"/>
      <c r="B34" s="485"/>
      <c r="C34" s="485"/>
      <c r="D34" s="485"/>
      <c r="E34" s="485"/>
      <c r="F34" s="485"/>
      <c r="G34" s="485"/>
      <c r="H34" s="485"/>
      <c r="I34" s="485"/>
      <c r="J34" s="485"/>
      <c r="K34" s="485"/>
      <c r="L34" s="485"/>
      <c r="M34" s="485"/>
      <c r="N34" s="485"/>
      <c r="O34" s="485"/>
      <c r="P34" s="485"/>
      <c r="Q34" s="485"/>
      <c r="R34" s="485"/>
      <c r="S34" s="485"/>
      <c r="T34" s="129"/>
      <c r="U34" s="120"/>
      <c r="V34" s="120"/>
      <c r="W34" s="120"/>
      <c r="X34" s="120"/>
      <c r="Y34" s="120"/>
      <c r="Z34" s="120"/>
      <c r="AA34" s="120"/>
      <c r="AB34" s="120"/>
      <c r="AC34" s="120"/>
      <c r="AD34" s="120"/>
      <c r="AE34" s="120"/>
      <c r="AF34" s="120"/>
      <c r="AG34" s="120"/>
      <c r="AH34" s="120"/>
      <c r="AI34" s="120"/>
      <c r="AJ34" s="122"/>
      <c r="AK34" s="122"/>
      <c r="AL34" s="122"/>
      <c r="AM34" s="122"/>
      <c r="AN34" s="122"/>
      <c r="AO34" s="122"/>
      <c r="AP34" s="122"/>
      <c r="AQ34" s="120"/>
      <c r="AR34" s="120"/>
      <c r="AS34" s="120"/>
      <c r="AT34" s="120"/>
      <c r="AU34" s="120"/>
      <c r="AV34" s="120"/>
      <c r="AW34" s="120"/>
      <c r="AX34" s="120"/>
      <c r="AY34" s="124" t="s">
        <v>101</v>
      </c>
      <c r="AZ34" s="125"/>
      <c r="BA34" s="128"/>
      <c r="BB34" s="128"/>
    </row>
    <row r="35" spans="1:54" s="126" customFormat="1" ht="11.25">
      <c r="A35" s="118"/>
      <c r="B35" s="485"/>
      <c r="C35" s="485"/>
      <c r="D35" s="485"/>
      <c r="E35" s="485"/>
      <c r="F35" s="485"/>
      <c r="G35" s="485"/>
      <c r="H35" s="485"/>
      <c r="I35" s="485"/>
      <c r="J35" s="485"/>
      <c r="K35" s="485"/>
      <c r="L35" s="485"/>
      <c r="M35" s="485"/>
      <c r="N35" s="485"/>
      <c r="O35" s="485"/>
      <c r="P35" s="485"/>
      <c r="Q35" s="485"/>
      <c r="R35" s="485"/>
      <c r="S35" s="485"/>
      <c r="T35" s="129"/>
      <c r="U35" s="120"/>
      <c r="V35" s="120"/>
      <c r="W35" s="120"/>
      <c r="X35" s="120"/>
      <c r="Y35" s="120"/>
      <c r="Z35" s="120"/>
      <c r="AA35" s="120"/>
      <c r="AB35" s="120"/>
      <c r="AC35" s="120"/>
      <c r="AD35" s="120"/>
      <c r="AE35" s="120"/>
      <c r="AF35" s="120"/>
      <c r="AG35" s="120"/>
      <c r="AH35" s="120"/>
      <c r="AI35" s="120"/>
      <c r="AJ35" s="122"/>
      <c r="AK35" s="122"/>
      <c r="AL35" s="122"/>
      <c r="AM35" s="122"/>
      <c r="AN35" s="122"/>
      <c r="AO35" s="122"/>
      <c r="AP35" s="122"/>
      <c r="AQ35" s="120"/>
      <c r="AR35" s="120"/>
      <c r="AS35" s="120"/>
      <c r="AT35" s="120"/>
      <c r="AU35" s="120"/>
      <c r="AV35" s="120"/>
      <c r="AW35" s="120"/>
      <c r="AX35" s="120"/>
      <c r="AY35" s="124" t="s">
        <v>101</v>
      </c>
      <c r="AZ35" s="125"/>
      <c r="BA35" s="128"/>
      <c r="BB35" s="128"/>
    </row>
    <row r="36" spans="1:54" s="126" customFormat="1" ht="11.25">
      <c r="A36" s="118"/>
      <c r="B36" s="485"/>
      <c r="C36" s="485"/>
      <c r="D36" s="485"/>
      <c r="E36" s="485"/>
      <c r="F36" s="485"/>
      <c r="G36" s="485"/>
      <c r="H36" s="485"/>
      <c r="I36" s="485"/>
      <c r="J36" s="485"/>
      <c r="K36" s="485"/>
      <c r="L36" s="485"/>
      <c r="M36" s="485"/>
      <c r="N36" s="485"/>
      <c r="O36" s="485"/>
      <c r="P36" s="485"/>
      <c r="Q36" s="485"/>
      <c r="R36" s="485"/>
      <c r="S36" s="485"/>
      <c r="T36" s="129"/>
      <c r="U36" s="120"/>
      <c r="V36" s="120"/>
      <c r="W36" s="120"/>
      <c r="X36" s="120"/>
      <c r="Y36" s="120"/>
      <c r="Z36" s="120"/>
      <c r="AA36" s="120"/>
      <c r="AB36" s="120"/>
      <c r="AC36" s="120"/>
      <c r="AD36" s="120"/>
      <c r="AE36" s="120"/>
      <c r="AF36" s="120"/>
      <c r="AG36" s="120"/>
      <c r="AH36" s="120"/>
      <c r="AI36" s="120"/>
      <c r="AJ36" s="122"/>
      <c r="AK36" s="122"/>
      <c r="AL36" s="122"/>
      <c r="AM36" s="122"/>
      <c r="AN36" s="122"/>
      <c r="AO36" s="122"/>
      <c r="AP36" s="122"/>
      <c r="AQ36" s="120"/>
      <c r="AR36" s="120"/>
      <c r="AS36" s="120"/>
      <c r="AT36" s="120"/>
      <c r="AU36" s="120"/>
      <c r="AV36" s="120"/>
      <c r="AW36" s="120"/>
      <c r="AX36" s="120"/>
      <c r="AY36" s="124" t="s">
        <v>101</v>
      </c>
      <c r="AZ36" s="125"/>
      <c r="BA36" s="128"/>
      <c r="BB36" s="128"/>
    </row>
    <row r="37" spans="1:54" s="126" customFormat="1" ht="11.25">
      <c r="A37" s="118"/>
      <c r="B37" s="485"/>
      <c r="C37" s="485"/>
      <c r="D37" s="485"/>
      <c r="E37" s="485"/>
      <c r="F37" s="485"/>
      <c r="G37" s="485"/>
      <c r="H37" s="485"/>
      <c r="I37" s="485"/>
      <c r="J37" s="485"/>
      <c r="K37" s="485"/>
      <c r="L37" s="485"/>
      <c r="M37" s="485"/>
      <c r="N37" s="485"/>
      <c r="O37" s="485"/>
      <c r="P37" s="485"/>
      <c r="Q37" s="485"/>
      <c r="R37" s="485"/>
      <c r="S37" s="485"/>
      <c r="T37" s="129"/>
      <c r="U37" s="120"/>
      <c r="V37" s="120"/>
      <c r="W37" s="120"/>
      <c r="X37" s="120"/>
      <c r="Y37" s="120"/>
      <c r="Z37" s="120"/>
      <c r="AA37" s="120"/>
      <c r="AB37" s="120"/>
      <c r="AC37" s="120"/>
      <c r="AD37" s="120"/>
      <c r="AE37" s="120"/>
      <c r="AF37" s="120"/>
      <c r="AG37" s="120"/>
      <c r="AH37" s="120"/>
      <c r="AI37" s="120"/>
      <c r="AJ37" s="122"/>
      <c r="AK37" s="122"/>
      <c r="AL37" s="122"/>
      <c r="AM37" s="122"/>
      <c r="AN37" s="122"/>
      <c r="AO37" s="122"/>
      <c r="AP37" s="122"/>
      <c r="AQ37" s="120"/>
      <c r="AR37" s="120"/>
      <c r="AS37" s="120"/>
      <c r="AT37" s="120"/>
      <c r="AU37" s="120"/>
      <c r="AV37" s="120"/>
      <c r="AW37" s="120"/>
      <c r="AX37" s="120"/>
      <c r="AY37" s="124" t="s">
        <v>101</v>
      </c>
      <c r="AZ37" s="125"/>
      <c r="BA37" s="128"/>
      <c r="BB37" s="128"/>
    </row>
    <row r="38" spans="1:54" s="126" customFormat="1" ht="11.25">
      <c r="A38" s="118"/>
      <c r="B38" s="489"/>
      <c r="C38" s="489"/>
      <c r="D38" s="489"/>
      <c r="E38" s="489"/>
      <c r="F38" s="489"/>
      <c r="G38" s="489"/>
      <c r="H38" s="489"/>
      <c r="I38" s="489"/>
      <c r="J38" s="489"/>
      <c r="K38" s="489"/>
      <c r="L38" s="489"/>
      <c r="M38" s="489"/>
      <c r="N38" s="489"/>
      <c r="O38" s="489"/>
      <c r="P38" s="489"/>
      <c r="Q38" s="489"/>
      <c r="R38" s="489"/>
      <c r="S38" s="489"/>
      <c r="T38" s="119"/>
      <c r="U38" s="120"/>
      <c r="V38" s="120"/>
      <c r="W38" s="120"/>
      <c r="X38" s="120"/>
      <c r="Y38" s="120"/>
      <c r="Z38" s="120"/>
      <c r="AA38" s="120"/>
      <c r="AB38" s="120"/>
      <c r="AC38" s="120"/>
      <c r="AD38" s="120"/>
      <c r="AE38" s="120"/>
      <c r="AF38" s="121"/>
      <c r="AG38" s="120"/>
      <c r="AH38" s="120"/>
      <c r="AI38" s="120"/>
      <c r="AJ38" s="122"/>
      <c r="AK38" s="122"/>
      <c r="AL38" s="122"/>
      <c r="AM38" s="122"/>
      <c r="AN38" s="122"/>
      <c r="AO38" s="122"/>
      <c r="AP38" s="122"/>
      <c r="AQ38" s="120"/>
      <c r="AR38" s="120"/>
      <c r="AS38" s="120"/>
      <c r="AT38" s="120"/>
      <c r="AU38" s="120"/>
      <c r="AV38" s="120"/>
      <c r="AW38" s="120"/>
      <c r="AX38" s="120"/>
      <c r="AY38" s="124" t="s">
        <v>101</v>
      </c>
      <c r="AZ38" s="125"/>
      <c r="BA38" s="128"/>
      <c r="BB38" s="128"/>
    </row>
    <row r="39" spans="1:54" s="126" customFormat="1" ht="11.25">
      <c r="A39" s="118"/>
      <c r="B39" s="485"/>
      <c r="C39" s="485"/>
      <c r="D39" s="485"/>
      <c r="E39" s="485"/>
      <c r="F39" s="485"/>
      <c r="G39" s="485"/>
      <c r="H39" s="485"/>
      <c r="I39" s="485"/>
      <c r="J39" s="485"/>
      <c r="K39" s="485"/>
      <c r="L39" s="485"/>
      <c r="M39" s="485"/>
      <c r="N39" s="485"/>
      <c r="O39" s="485"/>
      <c r="P39" s="485"/>
      <c r="Q39" s="485"/>
      <c r="R39" s="485"/>
      <c r="S39" s="485"/>
      <c r="T39" s="129"/>
      <c r="U39" s="122"/>
      <c r="V39" s="120"/>
      <c r="W39" s="120"/>
      <c r="X39" s="120"/>
      <c r="Y39" s="120"/>
      <c r="Z39" s="120"/>
      <c r="AA39" s="120"/>
      <c r="AB39" s="120"/>
      <c r="AC39" s="120"/>
      <c r="AD39" s="120"/>
      <c r="AE39" s="120"/>
      <c r="AF39" s="120"/>
      <c r="AG39" s="120"/>
      <c r="AH39" s="120"/>
      <c r="AI39" s="120"/>
      <c r="AJ39" s="122"/>
      <c r="AK39" s="122"/>
      <c r="AL39" s="122"/>
      <c r="AM39" s="122"/>
      <c r="AN39" s="122"/>
      <c r="AO39" s="122"/>
      <c r="AP39" s="122"/>
      <c r="AQ39" s="120"/>
      <c r="AR39" s="120"/>
      <c r="AS39" s="120"/>
      <c r="AT39" s="120"/>
      <c r="AU39" s="120"/>
      <c r="AV39" s="120"/>
      <c r="AW39" s="120"/>
      <c r="AX39" s="120"/>
      <c r="AY39" s="124" t="s">
        <v>102</v>
      </c>
      <c r="AZ39" s="125"/>
      <c r="BA39" s="128"/>
      <c r="BB39" s="128"/>
    </row>
    <row r="40" spans="1:54" s="126" customFormat="1" ht="11.25">
      <c r="A40" s="118"/>
      <c r="B40" s="485"/>
      <c r="C40" s="485"/>
      <c r="D40" s="485"/>
      <c r="E40" s="485"/>
      <c r="F40" s="485"/>
      <c r="G40" s="485"/>
      <c r="H40" s="485"/>
      <c r="I40" s="485"/>
      <c r="J40" s="485"/>
      <c r="K40" s="485"/>
      <c r="L40" s="485"/>
      <c r="M40" s="485"/>
      <c r="N40" s="485"/>
      <c r="O40" s="485"/>
      <c r="P40" s="485"/>
      <c r="Q40" s="485"/>
      <c r="R40" s="485"/>
      <c r="S40" s="485"/>
      <c r="T40" s="129"/>
      <c r="U40" s="122"/>
      <c r="V40" s="120"/>
      <c r="W40" s="120"/>
      <c r="X40" s="120"/>
      <c r="Y40" s="120"/>
      <c r="Z40" s="120"/>
      <c r="AA40" s="120"/>
      <c r="AB40" s="120"/>
      <c r="AC40" s="120"/>
      <c r="AD40" s="120"/>
      <c r="AE40" s="120"/>
      <c r="AF40" s="120"/>
      <c r="AG40" s="120"/>
      <c r="AH40" s="120"/>
      <c r="AI40" s="120"/>
      <c r="AJ40" s="122"/>
      <c r="AK40" s="122"/>
      <c r="AL40" s="122"/>
      <c r="AM40" s="122"/>
      <c r="AN40" s="122"/>
      <c r="AO40" s="122"/>
      <c r="AP40" s="122"/>
      <c r="AQ40" s="120"/>
      <c r="AR40" s="120"/>
      <c r="AS40" s="120"/>
      <c r="AT40" s="120"/>
      <c r="AU40" s="120"/>
      <c r="AV40" s="120"/>
      <c r="AW40" s="120"/>
      <c r="AX40" s="120"/>
      <c r="AY40" s="124" t="s">
        <v>102</v>
      </c>
      <c r="AZ40" s="125"/>
      <c r="BA40" s="128"/>
      <c r="BB40" s="128"/>
    </row>
    <row r="41" spans="1:54" s="126" customFormat="1" ht="11.25">
      <c r="A41" s="118"/>
      <c r="B41" s="485"/>
      <c r="C41" s="485"/>
      <c r="D41" s="485"/>
      <c r="E41" s="485"/>
      <c r="F41" s="485"/>
      <c r="G41" s="485"/>
      <c r="H41" s="485"/>
      <c r="I41" s="485"/>
      <c r="J41" s="485"/>
      <c r="K41" s="485"/>
      <c r="L41" s="485"/>
      <c r="M41" s="485"/>
      <c r="N41" s="485"/>
      <c r="O41" s="485"/>
      <c r="P41" s="485"/>
      <c r="Q41" s="485"/>
      <c r="R41" s="485"/>
      <c r="S41" s="485"/>
      <c r="T41" s="129"/>
      <c r="U41" s="122"/>
      <c r="V41" s="120"/>
      <c r="W41" s="120"/>
      <c r="X41" s="120"/>
      <c r="Y41" s="120"/>
      <c r="Z41" s="120"/>
      <c r="AA41" s="120"/>
      <c r="AB41" s="120"/>
      <c r="AC41" s="120"/>
      <c r="AD41" s="120"/>
      <c r="AE41" s="120"/>
      <c r="AF41" s="120"/>
      <c r="AG41" s="120"/>
      <c r="AH41" s="120"/>
      <c r="AI41" s="120"/>
      <c r="AJ41" s="122"/>
      <c r="AK41" s="122"/>
      <c r="AL41" s="122"/>
      <c r="AM41" s="122"/>
      <c r="AN41" s="122"/>
      <c r="AO41" s="122"/>
      <c r="AP41" s="122"/>
      <c r="AQ41" s="120"/>
      <c r="AR41" s="120"/>
      <c r="AS41" s="120"/>
      <c r="AT41" s="120"/>
      <c r="AU41" s="120"/>
      <c r="AV41" s="120"/>
      <c r="AW41" s="120"/>
      <c r="AX41" s="120"/>
      <c r="AY41" s="124" t="s">
        <v>102</v>
      </c>
      <c r="AZ41" s="125"/>
      <c r="BA41" s="128"/>
      <c r="BB41" s="128"/>
    </row>
    <row r="42" spans="1:54" s="126" customFormat="1" ht="11.25">
      <c r="A42" s="118"/>
      <c r="B42" s="485"/>
      <c r="C42" s="485"/>
      <c r="D42" s="485"/>
      <c r="E42" s="485"/>
      <c r="F42" s="485"/>
      <c r="G42" s="485"/>
      <c r="H42" s="485"/>
      <c r="I42" s="485"/>
      <c r="J42" s="485"/>
      <c r="K42" s="485"/>
      <c r="L42" s="485"/>
      <c r="M42" s="485"/>
      <c r="N42" s="485"/>
      <c r="O42" s="485"/>
      <c r="P42" s="485"/>
      <c r="Q42" s="485"/>
      <c r="R42" s="485"/>
      <c r="S42" s="485"/>
      <c r="T42" s="129"/>
      <c r="U42" s="122"/>
      <c r="V42" s="120"/>
      <c r="W42" s="120"/>
      <c r="X42" s="120"/>
      <c r="Y42" s="120"/>
      <c r="Z42" s="120"/>
      <c r="AA42" s="120"/>
      <c r="AB42" s="120"/>
      <c r="AC42" s="120"/>
      <c r="AD42" s="120"/>
      <c r="AE42" s="120"/>
      <c r="AF42" s="120"/>
      <c r="AG42" s="120"/>
      <c r="AH42" s="120"/>
      <c r="AI42" s="120"/>
      <c r="AJ42" s="122"/>
      <c r="AK42" s="122"/>
      <c r="AL42" s="122"/>
      <c r="AM42" s="122"/>
      <c r="AN42" s="122"/>
      <c r="AO42" s="122"/>
      <c r="AP42" s="122"/>
      <c r="AQ42" s="120"/>
      <c r="AR42" s="120"/>
      <c r="AS42" s="120"/>
      <c r="AT42" s="120"/>
      <c r="AU42" s="120"/>
      <c r="AV42" s="120"/>
      <c r="AW42" s="120"/>
      <c r="AX42" s="120"/>
      <c r="AY42" s="124" t="s">
        <v>102</v>
      </c>
      <c r="AZ42" s="125"/>
      <c r="BA42" s="128"/>
      <c r="BB42" s="128"/>
    </row>
    <row r="43" spans="1:54" s="126" customFormat="1" ht="11.25">
      <c r="A43" s="118"/>
      <c r="B43" s="485"/>
      <c r="C43" s="485"/>
      <c r="D43" s="485"/>
      <c r="E43" s="485"/>
      <c r="F43" s="485"/>
      <c r="G43" s="485"/>
      <c r="H43" s="485"/>
      <c r="I43" s="485"/>
      <c r="J43" s="485"/>
      <c r="K43" s="485"/>
      <c r="L43" s="485"/>
      <c r="M43" s="485"/>
      <c r="N43" s="485"/>
      <c r="O43" s="485"/>
      <c r="P43" s="485"/>
      <c r="Q43" s="485"/>
      <c r="R43" s="485"/>
      <c r="S43" s="485"/>
      <c r="T43" s="129"/>
      <c r="U43" s="122"/>
      <c r="V43" s="120"/>
      <c r="W43" s="120"/>
      <c r="X43" s="120"/>
      <c r="Y43" s="120"/>
      <c r="Z43" s="120"/>
      <c r="AA43" s="120"/>
      <c r="AB43" s="120"/>
      <c r="AC43" s="120"/>
      <c r="AD43" s="120"/>
      <c r="AE43" s="120"/>
      <c r="AF43" s="120"/>
      <c r="AG43" s="120"/>
      <c r="AH43" s="120"/>
      <c r="AI43" s="120"/>
      <c r="AJ43" s="122"/>
      <c r="AK43" s="122"/>
      <c r="AL43" s="122"/>
      <c r="AM43" s="122"/>
      <c r="AN43" s="122"/>
      <c r="AO43" s="122"/>
      <c r="AP43" s="122"/>
      <c r="AQ43" s="120"/>
      <c r="AR43" s="120"/>
      <c r="AS43" s="120"/>
      <c r="AT43" s="120"/>
      <c r="AU43" s="120"/>
      <c r="AV43" s="120"/>
      <c r="AW43" s="120"/>
      <c r="AX43" s="120"/>
      <c r="AY43" s="124" t="s">
        <v>102</v>
      </c>
      <c r="AZ43" s="125"/>
      <c r="BA43" s="128"/>
      <c r="BB43" s="128"/>
    </row>
    <row r="44" spans="1:54" s="126" customFormat="1" ht="11.25">
      <c r="A44" s="118"/>
      <c r="B44" s="485"/>
      <c r="C44" s="485"/>
      <c r="D44" s="485"/>
      <c r="E44" s="485"/>
      <c r="F44" s="485"/>
      <c r="G44" s="485"/>
      <c r="H44" s="485"/>
      <c r="I44" s="485"/>
      <c r="J44" s="485"/>
      <c r="K44" s="485"/>
      <c r="L44" s="485"/>
      <c r="M44" s="485"/>
      <c r="N44" s="485"/>
      <c r="O44" s="485"/>
      <c r="P44" s="485"/>
      <c r="Q44" s="485"/>
      <c r="R44" s="485"/>
      <c r="S44" s="485"/>
      <c r="T44" s="129"/>
      <c r="U44" s="122"/>
      <c r="V44" s="120"/>
      <c r="W44" s="120"/>
      <c r="X44" s="120"/>
      <c r="Y44" s="120"/>
      <c r="Z44" s="120"/>
      <c r="AA44" s="120"/>
      <c r="AB44" s="120"/>
      <c r="AC44" s="120"/>
      <c r="AD44" s="120"/>
      <c r="AE44" s="120"/>
      <c r="AF44" s="120"/>
      <c r="AG44" s="120"/>
      <c r="AH44" s="120"/>
      <c r="AI44" s="120"/>
      <c r="AJ44" s="122"/>
      <c r="AK44" s="122"/>
      <c r="AL44" s="122"/>
      <c r="AM44" s="122"/>
      <c r="AN44" s="122"/>
      <c r="AO44" s="122"/>
      <c r="AP44" s="122"/>
      <c r="AQ44" s="120"/>
      <c r="AR44" s="120"/>
      <c r="AS44" s="120"/>
      <c r="AT44" s="120"/>
      <c r="AU44" s="120"/>
      <c r="AV44" s="120"/>
      <c r="AW44" s="120"/>
      <c r="AX44" s="120"/>
      <c r="AY44" s="124" t="s">
        <v>102</v>
      </c>
      <c r="AZ44" s="125"/>
      <c r="BA44" s="128"/>
      <c r="BB44" s="128"/>
    </row>
    <row r="45" spans="1:54" s="126" customFormat="1" ht="11.25">
      <c r="A45" s="118"/>
      <c r="B45" s="488"/>
      <c r="C45" s="488"/>
      <c r="D45" s="488"/>
      <c r="E45" s="488"/>
      <c r="F45" s="488"/>
      <c r="G45" s="488"/>
      <c r="H45" s="488"/>
      <c r="I45" s="488"/>
      <c r="J45" s="488"/>
      <c r="K45" s="488"/>
      <c r="L45" s="488"/>
      <c r="M45" s="488"/>
      <c r="N45" s="488"/>
      <c r="O45" s="488"/>
      <c r="P45" s="488"/>
      <c r="Q45" s="488"/>
      <c r="R45" s="488"/>
      <c r="S45" s="488"/>
      <c r="T45" s="119"/>
      <c r="U45" s="120"/>
      <c r="V45" s="120"/>
      <c r="W45" s="120"/>
      <c r="X45" s="120"/>
      <c r="Y45" s="120"/>
      <c r="Z45" s="120"/>
      <c r="AA45" s="120"/>
      <c r="AB45" s="120"/>
      <c r="AC45" s="120"/>
      <c r="AD45" s="120"/>
      <c r="AE45" s="120"/>
      <c r="AF45" s="121"/>
      <c r="AG45" s="120"/>
      <c r="AH45" s="120"/>
      <c r="AI45" s="120"/>
      <c r="AJ45" s="122"/>
      <c r="AK45" s="122"/>
      <c r="AL45" s="122"/>
      <c r="AM45" s="122"/>
      <c r="AN45" s="122"/>
      <c r="AO45" s="122"/>
      <c r="AP45" s="122"/>
      <c r="AQ45" s="120"/>
      <c r="AR45" s="120"/>
      <c r="AS45" s="120"/>
      <c r="AT45" s="120"/>
      <c r="AU45" s="120"/>
      <c r="AV45" s="120"/>
      <c r="AW45" s="120"/>
      <c r="AX45" s="120"/>
      <c r="AY45" s="124" t="s">
        <v>102</v>
      </c>
      <c r="AZ45" s="125"/>
      <c r="BA45" s="128"/>
      <c r="BB45" s="128"/>
    </row>
    <row r="46" spans="1:54" s="126" customFormat="1" ht="11.25">
      <c r="A46" s="118"/>
      <c r="B46" s="485"/>
      <c r="C46" s="485"/>
      <c r="D46" s="485"/>
      <c r="E46" s="485"/>
      <c r="F46" s="485"/>
      <c r="G46" s="485"/>
      <c r="H46" s="485"/>
      <c r="I46" s="485"/>
      <c r="J46" s="485"/>
      <c r="K46" s="485"/>
      <c r="L46" s="485"/>
      <c r="M46" s="485"/>
      <c r="N46" s="485"/>
      <c r="O46" s="485"/>
      <c r="P46" s="485"/>
      <c r="Q46" s="485"/>
      <c r="R46" s="485"/>
      <c r="S46" s="485"/>
      <c r="T46" s="129"/>
      <c r="U46" s="122"/>
      <c r="V46" s="120"/>
      <c r="W46" s="120"/>
      <c r="X46" s="120"/>
      <c r="Y46" s="120"/>
      <c r="Z46" s="120"/>
      <c r="AA46" s="120"/>
      <c r="AB46" s="120"/>
      <c r="AC46" s="120"/>
      <c r="AD46" s="120"/>
      <c r="AE46" s="120"/>
      <c r="AF46" s="120"/>
      <c r="AG46" s="120"/>
      <c r="AH46" s="120"/>
      <c r="AI46" s="120"/>
      <c r="AJ46" s="122"/>
      <c r="AK46" s="122"/>
      <c r="AL46" s="122"/>
      <c r="AM46" s="122"/>
      <c r="AN46" s="122"/>
      <c r="AO46" s="122"/>
      <c r="AP46" s="122"/>
      <c r="AQ46" s="120"/>
      <c r="AR46" s="120"/>
      <c r="AS46" s="120"/>
      <c r="AT46" s="120"/>
      <c r="AU46" s="120"/>
      <c r="AV46" s="120"/>
      <c r="AW46" s="120"/>
      <c r="AX46" s="120"/>
      <c r="AY46" s="124" t="s">
        <v>102</v>
      </c>
      <c r="AZ46" s="125"/>
      <c r="BA46" s="128"/>
      <c r="BB46" s="128"/>
    </row>
    <row r="47" spans="1:54" s="126" customFormat="1" ht="11.25">
      <c r="A47" s="118"/>
      <c r="B47" s="485"/>
      <c r="C47" s="485"/>
      <c r="D47" s="485"/>
      <c r="E47" s="485"/>
      <c r="F47" s="485"/>
      <c r="G47" s="485"/>
      <c r="H47" s="485"/>
      <c r="I47" s="485"/>
      <c r="J47" s="485"/>
      <c r="K47" s="485"/>
      <c r="L47" s="485"/>
      <c r="M47" s="485"/>
      <c r="N47" s="485"/>
      <c r="O47" s="485"/>
      <c r="P47" s="485"/>
      <c r="Q47" s="485"/>
      <c r="R47" s="485"/>
      <c r="S47" s="485"/>
      <c r="T47" s="129"/>
      <c r="U47" s="120"/>
      <c r="V47" s="120"/>
      <c r="W47" s="120"/>
      <c r="X47" s="120"/>
      <c r="Y47" s="120"/>
      <c r="Z47" s="120"/>
      <c r="AA47" s="120"/>
      <c r="AB47" s="120"/>
      <c r="AC47" s="120"/>
      <c r="AD47" s="120"/>
      <c r="AE47" s="120"/>
      <c r="AF47" s="120"/>
      <c r="AG47" s="120"/>
      <c r="AH47" s="120"/>
      <c r="AI47" s="120"/>
      <c r="AJ47" s="122"/>
      <c r="AK47" s="122"/>
      <c r="AL47" s="122"/>
      <c r="AM47" s="122"/>
      <c r="AN47" s="122"/>
      <c r="AO47" s="122"/>
      <c r="AP47" s="122"/>
      <c r="AQ47" s="120"/>
      <c r="AR47" s="120"/>
      <c r="AS47" s="120"/>
      <c r="AT47" s="120"/>
      <c r="AU47" s="120"/>
      <c r="AV47" s="120"/>
      <c r="AW47" s="120"/>
      <c r="AX47" s="120"/>
      <c r="AY47" s="124" t="s">
        <v>102</v>
      </c>
      <c r="AZ47" s="125"/>
      <c r="BA47" s="128"/>
      <c r="BB47" s="128"/>
    </row>
    <row r="48" spans="1:54" s="126" customFormat="1" ht="11.25">
      <c r="A48" s="118"/>
      <c r="B48" s="485"/>
      <c r="C48" s="485"/>
      <c r="D48" s="485"/>
      <c r="E48" s="485"/>
      <c r="F48" s="485"/>
      <c r="G48" s="485"/>
      <c r="H48" s="485"/>
      <c r="I48" s="485"/>
      <c r="J48" s="485"/>
      <c r="K48" s="485"/>
      <c r="L48" s="485"/>
      <c r="M48" s="485"/>
      <c r="N48" s="485"/>
      <c r="O48" s="485"/>
      <c r="P48" s="485"/>
      <c r="Q48" s="485"/>
      <c r="R48" s="485"/>
      <c r="S48" s="485"/>
      <c r="T48" s="129"/>
      <c r="U48" s="120"/>
      <c r="V48" s="120"/>
      <c r="W48" s="120"/>
      <c r="X48" s="120"/>
      <c r="Y48" s="120"/>
      <c r="Z48" s="120"/>
      <c r="AA48" s="120"/>
      <c r="AB48" s="120"/>
      <c r="AC48" s="120"/>
      <c r="AD48" s="120"/>
      <c r="AE48" s="120"/>
      <c r="AF48" s="120"/>
      <c r="AG48" s="120"/>
      <c r="AH48" s="120"/>
      <c r="AI48" s="120"/>
      <c r="AJ48" s="122"/>
      <c r="AK48" s="122"/>
      <c r="AL48" s="122"/>
      <c r="AM48" s="122"/>
      <c r="AN48" s="122"/>
      <c r="AO48" s="122"/>
      <c r="AP48" s="122"/>
      <c r="AQ48" s="120"/>
      <c r="AR48" s="120"/>
      <c r="AS48" s="120"/>
      <c r="AT48" s="120"/>
      <c r="AU48" s="120"/>
      <c r="AV48" s="120"/>
      <c r="AW48" s="120"/>
      <c r="AX48" s="120"/>
      <c r="AY48" s="124" t="s">
        <v>102</v>
      </c>
      <c r="AZ48" s="125"/>
      <c r="BA48" s="128"/>
      <c r="BB48" s="128"/>
    </row>
    <row r="49" spans="1:54" s="126" customFormat="1" ht="11.25">
      <c r="A49" s="118"/>
      <c r="B49" s="485"/>
      <c r="C49" s="485"/>
      <c r="D49" s="485"/>
      <c r="E49" s="485"/>
      <c r="F49" s="485"/>
      <c r="G49" s="485"/>
      <c r="H49" s="485"/>
      <c r="I49" s="485"/>
      <c r="J49" s="485"/>
      <c r="K49" s="485"/>
      <c r="L49" s="485"/>
      <c r="M49" s="485"/>
      <c r="N49" s="485"/>
      <c r="O49" s="485"/>
      <c r="P49" s="485"/>
      <c r="Q49" s="485"/>
      <c r="R49" s="485"/>
      <c r="S49" s="485"/>
      <c r="T49" s="129"/>
      <c r="U49" s="120"/>
      <c r="V49" s="120"/>
      <c r="W49" s="120"/>
      <c r="X49" s="120"/>
      <c r="Y49" s="120"/>
      <c r="Z49" s="120"/>
      <c r="AA49" s="120"/>
      <c r="AB49" s="120"/>
      <c r="AC49" s="120"/>
      <c r="AD49" s="120"/>
      <c r="AE49" s="120"/>
      <c r="AF49" s="120"/>
      <c r="AG49" s="120"/>
      <c r="AH49" s="120"/>
      <c r="AI49" s="120"/>
      <c r="AJ49" s="122"/>
      <c r="AK49" s="122"/>
      <c r="AL49" s="122"/>
      <c r="AM49" s="122"/>
      <c r="AN49" s="122"/>
      <c r="AO49" s="122"/>
      <c r="AP49" s="122"/>
      <c r="AQ49" s="120"/>
      <c r="AR49" s="120"/>
      <c r="AS49" s="120"/>
      <c r="AT49" s="120"/>
      <c r="AU49" s="120"/>
      <c r="AV49" s="120"/>
      <c r="AW49" s="120"/>
      <c r="AX49" s="120"/>
      <c r="AY49" s="124" t="s">
        <v>102</v>
      </c>
      <c r="AZ49" s="125"/>
      <c r="BA49" s="128"/>
      <c r="BB49" s="128"/>
    </row>
    <row r="50" spans="1:54" s="126" customFormat="1" ht="11.25">
      <c r="A50" s="118"/>
      <c r="B50" s="485"/>
      <c r="C50" s="485"/>
      <c r="D50" s="485"/>
      <c r="E50" s="485"/>
      <c r="F50" s="485"/>
      <c r="G50" s="485"/>
      <c r="H50" s="485"/>
      <c r="I50" s="485"/>
      <c r="J50" s="485"/>
      <c r="K50" s="485"/>
      <c r="L50" s="485"/>
      <c r="M50" s="485"/>
      <c r="N50" s="485"/>
      <c r="O50" s="485"/>
      <c r="P50" s="485"/>
      <c r="Q50" s="485"/>
      <c r="R50" s="485"/>
      <c r="S50" s="485"/>
      <c r="T50" s="129"/>
      <c r="U50" s="120"/>
      <c r="V50" s="120"/>
      <c r="W50" s="120"/>
      <c r="X50" s="120"/>
      <c r="Y50" s="120"/>
      <c r="Z50" s="120"/>
      <c r="AA50" s="120"/>
      <c r="AB50" s="120"/>
      <c r="AC50" s="120"/>
      <c r="AD50" s="120"/>
      <c r="AE50" s="120"/>
      <c r="AF50" s="120"/>
      <c r="AG50" s="120"/>
      <c r="AH50" s="120"/>
      <c r="AI50" s="120"/>
      <c r="AJ50" s="122"/>
      <c r="AK50" s="122"/>
      <c r="AL50" s="122"/>
      <c r="AM50" s="122"/>
      <c r="AN50" s="122"/>
      <c r="AO50" s="122"/>
      <c r="AP50" s="122"/>
      <c r="AQ50" s="120"/>
      <c r="AR50" s="120"/>
      <c r="AS50" s="120"/>
      <c r="AT50" s="120"/>
      <c r="AU50" s="120"/>
      <c r="AV50" s="120"/>
      <c r="AW50" s="120"/>
      <c r="AX50" s="120"/>
      <c r="AY50" s="124" t="s">
        <v>102</v>
      </c>
      <c r="AZ50" s="125"/>
      <c r="BA50" s="128"/>
      <c r="BB50" s="128"/>
    </row>
    <row r="51" spans="1:54" s="126" customFormat="1" ht="11.25">
      <c r="A51" s="118"/>
      <c r="B51" s="485"/>
      <c r="C51" s="485"/>
      <c r="D51" s="485"/>
      <c r="E51" s="485"/>
      <c r="F51" s="485"/>
      <c r="G51" s="485"/>
      <c r="H51" s="485"/>
      <c r="I51" s="485"/>
      <c r="J51" s="485"/>
      <c r="K51" s="485"/>
      <c r="L51" s="485"/>
      <c r="M51" s="485"/>
      <c r="N51" s="485"/>
      <c r="O51" s="485"/>
      <c r="P51" s="485"/>
      <c r="Q51" s="485"/>
      <c r="R51" s="485"/>
      <c r="S51" s="485"/>
      <c r="T51" s="129"/>
      <c r="U51" s="120"/>
      <c r="V51" s="120"/>
      <c r="W51" s="120"/>
      <c r="X51" s="120"/>
      <c r="Y51" s="120"/>
      <c r="Z51" s="120"/>
      <c r="AA51" s="120"/>
      <c r="AB51" s="120"/>
      <c r="AC51" s="120"/>
      <c r="AD51" s="120"/>
      <c r="AE51" s="120"/>
      <c r="AF51" s="120"/>
      <c r="AG51" s="120"/>
      <c r="AH51" s="120"/>
      <c r="AI51" s="120"/>
      <c r="AJ51" s="122"/>
      <c r="AK51" s="122"/>
      <c r="AL51" s="122"/>
      <c r="AM51" s="122"/>
      <c r="AN51" s="122"/>
      <c r="AO51" s="122"/>
      <c r="AP51" s="122"/>
      <c r="AQ51" s="120"/>
      <c r="AR51" s="120"/>
      <c r="AS51" s="120"/>
      <c r="AT51" s="120"/>
      <c r="AU51" s="120"/>
      <c r="AV51" s="120"/>
      <c r="AW51" s="120"/>
      <c r="AX51" s="120"/>
      <c r="AY51" s="124" t="s">
        <v>102</v>
      </c>
      <c r="AZ51" s="125"/>
      <c r="BA51" s="128"/>
      <c r="BB51" s="128"/>
    </row>
    <row r="52" spans="1:54" s="126" customFormat="1" ht="11.25" outlineLevel="1">
      <c r="A52" s="130" t="s">
        <v>0</v>
      </c>
      <c r="B52" s="131" t="s">
        <v>103</v>
      </c>
      <c r="C52" s="132"/>
      <c r="D52" s="132"/>
      <c r="E52" s="132"/>
      <c r="F52" s="132"/>
      <c r="G52" s="132"/>
      <c r="H52" s="132"/>
      <c r="I52" s="132"/>
      <c r="J52" s="132"/>
      <c r="K52" s="132"/>
      <c r="L52" s="132"/>
      <c r="M52" s="132"/>
      <c r="N52" s="132"/>
      <c r="O52" s="132"/>
      <c r="P52" s="132"/>
      <c r="Q52" s="132"/>
      <c r="R52" s="132"/>
      <c r="S52" s="132"/>
      <c r="T52" s="133"/>
      <c r="U52" s="134"/>
      <c r="V52" s="135"/>
      <c r="W52" s="136"/>
      <c r="X52" s="136"/>
      <c r="Y52" s="136"/>
      <c r="Z52" s="136"/>
      <c r="AA52" s="136"/>
      <c r="AB52" s="137">
        <f aca="true" t="shared" si="0" ref="AB52:AI52">SUM(AB28:AB51)</f>
        <v>0</v>
      </c>
      <c r="AC52" s="138">
        <f t="shared" si="0"/>
        <v>0</v>
      </c>
      <c r="AD52" s="138">
        <f t="shared" si="0"/>
        <v>0</v>
      </c>
      <c r="AE52" s="139">
        <f t="shared" si="0"/>
        <v>0</v>
      </c>
      <c r="AF52" s="140">
        <f t="shared" si="0"/>
        <v>0</v>
      </c>
      <c r="AG52" s="141">
        <f t="shared" si="0"/>
        <v>0</v>
      </c>
      <c r="AH52" s="142">
        <f t="shared" si="0"/>
        <v>0</v>
      </c>
      <c r="AI52" s="142">
        <f t="shared" si="0"/>
        <v>0</v>
      </c>
      <c r="AJ52" s="143">
        <f>SUM(AJ29:AJ51)</f>
        <v>0</v>
      </c>
      <c r="AK52" s="141"/>
      <c r="AL52" s="144"/>
      <c r="AM52" s="145">
        <f>SUM(AM28:AM51)</f>
        <v>0</v>
      </c>
      <c r="AN52" s="142">
        <f>SUM(AN28:AN51)</f>
        <v>0</v>
      </c>
      <c r="AO52" s="142">
        <f>SUM(AO28:AO51)</f>
        <v>0</v>
      </c>
      <c r="AP52" s="143">
        <f>SUM(AP29:AP51)</f>
        <v>0</v>
      </c>
      <c r="AQ52" s="146">
        <f aca="true" t="shared" si="1" ref="AQ52:AT54">AG52+AM52</f>
        <v>0</v>
      </c>
      <c r="AR52" s="147">
        <f t="shared" si="1"/>
        <v>0</v>
      </c>
      <c r="AS52" s="147">
        <f t="shared" si="1"/>
        <v>0</v>
      </c>
      <c r="AT52" s="148">
        <f t="shared" si="1"/>
        <v>0</v>
      </c>
      <c r="AU52" s="146">
        <f aca="true" t="shared" si="2" ref="AU52:AX54">AC52-AQ52</f>
        <v>0</v>
      </c>
      <c r="AV52" s="147">
        <f t="shared" si="2"/>
        <v>0</v>
      </c>
      <c r="AW52" s="147">
        <f t="shared" si="2"/>
        <v>0</v>
      </c>
      <c r="AX52" s="140">
        <f>AF52-AT52+0.01</f>
        <v>0.01</v>
      </c>
      <c r="AY52" s="486" t="s">
        <v>0</v>
      </c>
      <c r="AZ52" s="125"/>
      <c r="BA52" s="149"/>
      <c r="BB52" s="149"/>
    </row>
    <row r="53" spans="1:54" s="126" customFormat="1" ht="11.25" outlineLevel="1">
      <c r="A53" s="150" t="s">
        <v>104</v>
      </c>
      <c r="B53" s="151"/>
      <c r="C53" s="151"/>
      <c r="D53" s="151"/>
      <c r="E53" s="151"/>
      <c r="F53" s="151"/>
      <c r="G53" s="151"/>
      <c r="H53" s="151"/>
      <c r="I53" s="151"/>
      <c r="J53" s="151"/>
      <c r="K53" s="151"/>
      <c r="L53" s="151"/>
      <c r="M53" s="151"/>
      <c r="N53" s="151"/>
      <c r="O53" s="151"/>
      <c r="P53" s="151"/>
      <c r="Q53" s="151"/>
      <c r="R53" s="151"/>
      <c r="S53" s="151"/>
      <c r="T53" s="152"/>
      <c r="U53" s="153"/>
      <c r="V53" s="154"/>
      <c r="W53" s="154"/>
      <c r="X53" s="154"/>
      <c r="Y53" s="154"/>
      <c r="Z53" s="154"/>
      <c r="AA53" s="154"/>
      <c r="AB53" s="155"/>
      <c r="AC53" s="156"/>
      <c r="AD53" s="156">
        <f>SUM(AD52*6.5%)</f>
        <v>0</v>
      </c>
      <c r="AE53" s="157"/>
      <c r="AF53" s="158">
        <f>SUM(AD53)</f>
        <v>0</v>
      </c>
      <c r="AG53" s="159"/>
      <c r="AH53" s="122">
        <f>SUM(AH52*6.5%)</f>
        <v>0</v>
      </c>
      <c r="AI53" s="122"/>
      <c r="AJ53" s="160">
        <f>SUM(AH53)</f>
        <v>0</v>
      </c>
      <c r="AK53" s="159"/>
      <c r="AL53" s="161"/>
      <c r="AM53" s="162"/>
      <c r="AN53" s="122">
        <f>SUM(AN52*6.5%)</f>
        <v>0</v>
      </c>
      <c r="AO53" s="122"/>
      <c r="AP53" s="160">
        <f>SUM(AN53)</f>
        <v>0</v>
      </c>
      <c r="AQ53" s="163">
        <f t="shared" si="1"/>
        <v>0</v>
      </c>
      <c r="AR53" s="120">
        <f t="shared" si="1"/>
        <v>0</v>
      </c>
      <c r="AS53" s="120">
        <f t="shared" si="1"/>
        <v>0</v>
      </c>
      <c r="AT53" s="164">
        <f t="shared" si="1"/>
        <v>0</v>
      </c>
      <c r="AU53" s="163">
        <f t="shared" si="2"/>
        <v>0</v>
      </c>
      <c r="AV53" s="120">
        <f t="shared" si="2"/>
        <v>0</v>
      </c>
      <c r="AW53" s="120">
        <f t="shared" si="2"/>
        <v>0</v>
      </c>
      <c r="AX53" s="158">
        <f t="shared" si="2"/>
        <v>0</v>
      </c>
      <c r="AY53" s="486"/>
      <c r="AZ53" s="125"/>
      <c r="BA53" s="165"/>
      <c r="BB53" s="165"/>
    </row>
    <row r="54" spans="1:54" s="126" customFormat="1" ht="12" outlineLevel="1" thickBot="1">
      <c r="A54" s="166" t="s">
        <v>105</v>
      </c>
      <c r="B54" s="167"/>
      <c r="C54" s="167"/>
      <c r="D54" s="167"/>
      <c r="E54" s="167"/>
      <c r="F54" s="167"/>
      <c r="G54" s="167"/>
      <c r="H54" s="167"/>
      <c r="I54" s="167"/>
      <c r="J54" s="167"/>
      <c r="K54" s="167"/>
      <c r="L54" s="167"/>
      <c r="M54" s="167"/>
      <c r="N54" s="167"/>
      <c r="O54" s="167"/>
      <c r="P54" s="167"/>
      <c r="Q54" s="167"/>
      <c r="R54" s="167"/>
      <c r="S54" s="167"/>
      <c r="T54" s="168"/>
      <c r="U54" s="169"/>
      <c r="V54" s="170"/>
      <c r="W54" s="170"/>
      <c r="X54" s="170"/>
      <c r="Y54" s="170"/>
      <c r="Z54" s="170"/>
      <c r="AA54" s="170"/>
      <c r="AB54" s="171"/>
      <c r="AC54" s="172"/>
      <c r="AD54" s="172"/>
      <c r="AE54" s="173"/>
      <c r="AF54" s="174">
        <f>AF52+AF53</f>
        <v>0</v>
      </c>
      <c r="AG54" s="175"/>
      <c r="AH54" s="176"/>
      <c r="AI54" s="176"/>
      <c r="AJ54" s="177">
        <f>SUM(AJ52:AJ53)</f>
        <v>0</v>
      </c>
      <c r="AK54" s="175"/>
      <c r="AL54" s="178"/>
      <c r="AM54" s="179"/>
      <c r="AN54" s="176"/>
      <c r="AO54" s="176"/>
      <c r="AP54" s="177">
        <f>SUM(AP52:AP53)</f>
        <v>0</v>
      </c>
      <c r="AQ54" s="180">
        <f t="shared" si="1"/>
        <v>0</v>
      </c>
      <c r="AR54" s="181">
        <f t="shared" si="1"/>
        <v>0</v>
      </c>
      <c r="AS54" s="181">
        <f t="shared" si="1"/>
        <v>0</v>
      </c>
      <c r="AT54" s="182">
        <f t="shared" si="1"/>
        <v>0</v>
      </c>
      <c r="AU54" s="180">
        <f t="shared" si="2"/>
        <v>0</v>
      </c>
      <c r="AV54" s="181">
        <f t="shared" si="2"/>
        <v>0</v>
      </c>
      <c r="AW54" s="181">
        <f t="shared" si="2"/>
        <v>0</v>
      </c>
      <c r="AX54" s="174">
        <f>AF54-AT54+0.01</f>
        <v>0.01</v>
      </c>
      <c r="AY54" s="487"/>
      <c r="AZ54" s="125"/>
      <c r="BA54" s="165"/>
      <c r="BB54" s="165"/>
    </row>
    <row r="55" spans="1:54" s="126" customFormat="1" ht="11.25">
      <c r="A55" s="183"/>
      <c r="B55" s="184" t="s">
        <v>106</v>
      </c>
      <c r="C55" s="185"/>
      <c r="D55" s="185"/>
      <c r="E55" s="185"/>
      <c r="F55" s="185"/>
      <c r="G55" s="185"/>
      <c r="H55" s="185"/>
      <c r="I55" s="185"/>
      <c r="J55" s="185"/>
      <c r="K55" s="185"/>
      <c r="L55" s="185"/>
      <c r="M55" s="185"/>
      <c r="N55" s="185"/>
      <c r="O55" s="185"/>
      <c r="P55" s="185"/>
      <c r="Q55" s="185"/>
      <c r="R55" s="185"/>
      <c r="S55" s="186"/>
      <c r="T55" s="187"/>
      <c r="U55" s="188"/>
      <c r="V55" s="189"/>
      <c r="W55" s="189"/>
      <c r="X55" s="189"/>
      <c r="Y55" s="189"/>
      <c r="Z55" s="189"/>
      <c r="AA55" s="189"/>
      <c r="AB55" s="189"/>
      <c r="AC55" s="189"/>
      <c r="AD55" s="189"/>
      <c r="AE55" s="189"/>
      <c r="AF55" s="190"/>
      <c r="AG55" s="191"/>
      <c r="AH55" s="191"/>
      <c r="AI55" s="191"/>
      <c r="AJ55" s="192"/>
      <c r="AK55" s="193"/>
      <c r="AL55" s="194"/>
      <c r="AM55" s="195"/>
      <c r="AN55" s="191"/>
      <c r="AO55" s="191"/>
      <c r="AP55" s="192"/>
      <c r="AQ55" s="196"/>
      <c r="AR55" s="189"/>
      <c r="AS55" s="189"/>
      <c r="AT55" s="197"/>
      <c r="AU55" s="196"/>
      <c r="AV55" s="189"/>
      <c r="AW55" s="189"/>
      <c r="AX55" s="190"/>
      <c r="AY55" s="198"/>
      <c r="AZ55" s="125"/>
      <c r="BA55" s="165"/>
      <c r="BB55" s="165"/>
    </row>
    <row r="56" spans="1:54" s="126" customFormat="1" ht="11.25">
      <c r="A56" s="199"/>
      <c r="B56" s="200" t="s">
        <v>107</v>
      </c>
      <c r="C56" s="200"/>
      <c r="D56" s="200"/>
      <c r="E56" s="200"/>
      <c r="F56" s="200"/>
      <c r="G56" s="200"/>
      <c r="H56" s="200"/>
      <c r="I56" s="200"/>
      <c r="J56" s="200"/>
      <c r="K56" s="200"/>
      <c r="L56" s="200"/>
      <c r="M56" s="200"/>
      <c r="N56" s="200"/>
      <c r="O56" s="200"/>
      <c r="P56" s="200"/>
      <c r="Q56" s="200"/>
      <c r="R56" s="200"/>
      <c r="S56" s="201"/>
      <c r="T56" s="202"/>
      <c r="U56" s="203"/>
      <c r="V56" s="204"/>
      <c r="W56" s="204"/>
      <c r="X56" s="204"/>
      <c r="Y56" s="204"/>
      <c r="Z56" s="204"/>
      <c r="AA56" s="204"/>
      <c r="AB56" s="204"/>
      <c r="AC56" s="204"/>
      <c r="AD56" s="204"/>
      <c r="AE56" s="204"/>
      <c r="AF56" s="205"/>
      <c r="AG56" s="193"/>
      <c r="AH56" s="193"/>
      <c r="AI56" s="193"/>
      <c r="AJ56" s="205"/>
      <c r="AK56" s="193"/>
      <c r="AL56" s="194"/>
      <c r="AM56" s="206"/>
      <c r="AN56" s="193"/>
      <c r="AO56" s="193"/>
      <c r="AP56" s="207"/>
      <c r="AQ56" s="208"/>
      <c r="AR56" s="204"/>
      <c r="AS56" s="204"/>
      <c r="AT56" s="207"/>
      <c r="AU56" s="208"/>
      <c r="AV56" s="204"/>
      <c r="AW56" s="204"/>
      <c r="AX56" s="205"/>
      <c r="AY56" s="198"/>
      <c r="AZ56" s="125"/>
      <c r="BA56" s="165"/>
      <c r="BB56" s="165"/>
    </row>
    <row r="57" spans="1:54" s="126" customFormat="1" ht="11.25">
      <c r="A57" s="199"/>
      <c r="B57" s="200" t="s">
        <v>108</v>
      </c>
      <c r="C57" s="200"/>
      <c r="D57" s="200"/>
      <c r="E57" s="200"/>
      <c r="F57" s="200"/>
      <c r="G57" s="200"/>
      <c r="H57" s="200"/>
      <c r="I57" s="200"/>
      <c r="J57" s="200"/>
      <c r="K57" s="200"/>
      <c r="L57" s="200"/>
      <c r="M57" s="200"/>
      <c r="N57" s="200"/>
      <c r="O57" s="200"/>
      <c r="P57" s="200"/>
      <c r="Q57" s="200"/>
      <c r="R57" s="200"/>
      <c r="S57" s="201"/>
      <c r="T57" s="202"/>
      <c r="U57" s="203"/>
      <c r="V57" s="204"/>
      <c r="W57" s="204"/>
      <c r="X57" s="204"/>
      <c r="Y57" s="204"/>
      <c r="Z57" s="204"/>
      <c r="AA57" s="204"/>
      <c r="AB57" s="204"/>
      <c r="AC57" s="204"/>
      <c r="AD57" s="204"/>
      <c r="AE57" s="204"/>
      <c r="AF57" s="205"/>
      <c r="AG57" s="193"/>
      <c r="AH57" s="193"/>
      <c r="AI57" s="193"/>
      <c r="AJ57" s="205"/>
      <c r="AK57" s="193"/>
      <c r="AL57" s="194"/>
      <c r="AM57" s="206"/>
      <c r="AN57" s="193"/>
      <c r="AO57" s="193"/>
      <c r="AP57" s="207"/>
      <c r="AQ57" s="208"/>
      <c r="AR57" s="204"/>
      <c r="AS57" s="204"/>
      <c r="AT57" s="207"/>
      <c r="AU57" s="208"/>
      <c r="AV57" s="204"/>
      <c r="AW57" s="204"/>
      <c r="AX57" s="205"/>
      <c r="AY57" s="198"/>
      <c r="AZ57" s="125"/>
      <c r="BA57" s="165"/>
      <c r="BB57" s="165"/>
    </row>
    <row r="58" spans="1:54" s="126" customFormat="1" ht="11.25">
      <c r="A58" s="199"/>
      <c r="B58" s="200" t="s">
        <v>109</v>
      </c>
      <c r="C58" s="200"/>
      <c r="D58" s="200"/>
      <c r="E58" s="200"/>
      <c r="F58" s="200"/>
      <c r="G58" s="200"/>
      <c r="H58" s="200"/>
      <c r="I58" s="200"/>
      <c r="J58" s="200"/>
      <c r="K58" s="200"/>
      <c r="L58" s="200"/>
      <c r="M58" s="200"/>
      <c r="N58" s="200"/>
      <c r="O58" s="200"/>
      <c r="P58" s="200"/>
      <c r="Q58" s="200"/>
      <c r="R58" s="200"/>
      <c r="S58" s="201"/>
      <c r="T58" s="209"/>
      <c r="U58" s="203"/>
      <c r="V58" s="204"/>
      <c r="W58" s="204"/>
      <c r="X58" s="204"/>
      <c r="Y58" s="204"/>
      <c r="Z58" s="204"/>
      <c r="AA58" s="204"/>
      <c r="AB58" s="204"/>
      <c r="AC58" s="204"/>
      <c r="AD58" s="204"/>
      <c r="AE58" s="204"/>
      <c r="AF58" s="205"/>
      <c r="AG58" s="193"/>
      <c r="AH58" s="193"/>
      <c r="AI58" s="193"/>
      <c r="AJ58" s="205"/>
      <c r="AK58" s="193"/>
      <c r="AL58" s="194"/>
      <c r="AM58" s="206"/>
      <c r="AN58" s="193"/>
      <c r="AO58" s="193"/>
      <c r="AP58" s="207"/>
      <c r="AQ58" s="208"/>
      <c r="AR58" s="204"/>
      <c r="AS58" s="204"/>
      <c r="AT58" s="207"/>
      <c r="AU58" s="208"/>
      <c r="AV58" s="204"/>
      <c r="AW58" s="204"/>
      <c r="AX58" s="205"/>
      <c r="AY58" s="198"/>
      <c r="AZ58" s="125"/>
      <c r="BA58" s="165"/>
      <c r="BB58" s="165"/>
    </row>
    <row r="59" spans="1:54" s="126" customFormat="1" ht="11.25">
      <c r="A59" s="199"/>
      <c r="B59" s="200" t="s">
        <v>0</v>
      </c>
      <c r="C59" s="200"/>
      <c r="D59" s="200"/>
      <c r="E59" s="200"/>
      <c r="F59" s="200"/>
      <c r="G59" s="200"/>
      <c r="H59" s="200"/>
      <c r="I59" s="200"/>
      <c r="J59" s="200"/>
      <c r="K59" s="200"/>
      <c r="L59" s="200"/>
      <c r="M59" s="200"/>
      <c r="N59" s="200"/>
      <c r="O59" s="200"/>
      <c r="P59" s="200"/>
      <c r="Q59" s="200"/>
      <c r="R59" s="200"/>
      <c r="S59" s="201"/>
      <c r="T59" s="202"/>
      <c r="U59" s="203"/>
      <c r="V59" s="204"/>
      <c r="W59" s="204"/>
      <c r="X59" s="204"/>
      <c r="Y59" s="204"/>
      <c r="Z59" s="204"/>
      <c r="AA59" s="204"/>
      <c r="AB59" s="204"/>
      <c r="AC59" s="204"/>
      <c r="AD59" s="204"/>
      <c r="AE59" s="204"/>
      <c r="AF59" s="205"/>
      <c r="AG59" s="193"/>
      <c r="AH59" s="193"/>
      <c r="AI59" s="193"/>
      <c r="AJ59" s="205"/>
      <c r="AK59" s="193"/>
      <c r="AL59" s="194"/>
      <c r="AM59" s="206"/>
      <c r="AN59" s="193"/>
      <c r="AO59" s="193"/>
      <c r="AP59" s="205"/>
      <c r="AQ59" s="208"/>
      <c r="AR59" s="204"/>
      <c r="AS59" s="204"/>
      <c r="AT59" s="207"/>
      <c r="AU59" s="208"/>
      <c r="AV59" s="204"/>
      <c r="AW59" s="204"/>
      <c r="AX59" s="205"/>
      <c r="AY59" s="198"/>
      <c r="AZ59" s="125"/>
      <c r="BA59" s="165"/>
      <c r="BB59" s="165"/>
    </row>
    <row r="60" spans="1:54" s="126" customFormat="1" ht="11.25">
      <c r="A60" s="199"/>
      <c r="B60" s="200" t="s">
        <v>110</v>
      </c>
      <c r="C60" s="200"/>
      <c r="D60" s="200"/>
      <c r="E60" s="200"/>
      <c r="F60" s="200"/>
      <c r="G60" s="200"/>
      <c r="H60" s="200"/>
      <c r="I60" s="200"/>
      <c r="J60" s="200"/>
      <c r="K60" s="200"/>
      <c r="L60" s="200"/>
      <c r="M60" s="200"/>
      <c r="N60" s="200"/>
      <c r="O60" s="200"/>
      <c r="P60" s="200"/>
      <c r="Q60" s="200"/>
      <c r="R60" s="200"/>
      <c r="S60" s="201"/>
      <c r="T60" s="209"/>
      <c r="U60" s="203"/>
      <c r="V60" s="204"/>
      <c r="W60" s="204"/>
      <c r="X60" s="204"/>
      <c r="Y60" s="204"/>
      <c r="Z60" s="204"/>
      <c r="AA60" s="204"/>
      <c r="AB60" s="204"/>
      <c r="AC60" s="204"/>
      <c r="AD60" s="204"/>
      <c r="AE60" s="204"/>
      <c r="AF60" s="205"/>
      <c r="AG60" s="193"/>
      <c r="AH60" s="193"/>
      <c r="AI60" s="193"/>
      <c r="AJ60" s="205"/>
      <c r="AK60" s="193"/>
      <c r="AL60" s="194"/>
      <c r="AM60" s="206"/>
      <c r="AN60" s="193"/>
      <c r="AO60" s="193"/>
      <c r="AP60" s="207"/>
      <c r="AQ60" s="208"/>
      <c r="AR60" s="204"/>
      <c r="AS60" s="204"/>
      <c r="AT60" s="207"/>
      <c r="AU60" s="208"/>
      <c r="AV60" s="204"/>
      <c r="AW60" s="204"/>
      <c r="AX60" s="205"/>
      <c r="AY60" s="198"/>
      <c r="AZ60" s="125"/>
      <c r="BA60" s="165"/>
      <c r="BB60" s="165"/>
    </row>
    <row r="61" spans="1:54" s="126" customFormat="1" ht="12" thickBot="1">
      <c r="A61" s="199"/>
      <c r="B61" s="210" t="s">
        <v>111</v>
      </c>
      <c r="C61" s="210"/>
      <c r="D61" s="210"/>
      <c r="E61" s="210"/>
      <c r="F61" s="210"/>
      <c r="G61" s="210"/>
      <c r="H61" s="210"/>
      <c r="I61" s="210"/>
      <c r="J61" s="210"/>
      <c r="K61" s="210"/>
      <c r="L61" s="210"/>
      <c r="M61" s="210"/>
      <c r="N61" s="210"/>
      <c r="O61" s="210"/>
      <c r="P61" s="210"/>
      <c r="Q61" s="210"/>
      <c r="R61" s="210"/>
      <c r="S61" s="211"/>
      <c r="T61" s="202"/>
      <c r="U61" s="203"/>
      <c r="V61" s="204"/>
      <c r="W61" s="204"/>
      <c r="X61" s="204"/>
      <c r="Y61" s="204"/>
      <c r="Z61" s="204"/>
      <c r="AA61" s="204"/>
      <c r="AB61" s="204"/>
      <c r="AC61" s="204"/>
      <c r="AD61" s="204"/>
      <c r="AE61" s="204"/>
      <c r="AF61" s="205"/>
      <c r="AG61" s="193"/>
      <c r="AH61" s="193"/>
      <c r="AI61" s="193"/>
      <c r="AJ61" s="205"/>
      <c r="AK61" s="193"/>
      <c r="AL61" s="194"/>
      <c r="AM61" s="206"/>
      <c r="AN61" s="193"/>
      <c r="AO61" s="193"/>
      <c r="AP61" s="205"/>
      <c r="AQ61" s="208"/>
      <c r="AR61" s="204"/>
      <c r="AS61" s="204"/>
      <c r="AT61" s="207"/>
      <c r="AU61" s="212"/>
      <c r="AV61" s="213"/>
      <c r="AW61" s="213"/>
      <c r="AX61" s="205"/>
      <c r="AY61" s="198"/>
      <c r="AZ61" s="125"/>
      <c r="BA61" s="165"/>
      <c r="BB61" s="165"/>
    </row>
    <row r="62" spans="1:54" s="126" customFormat="1" ht="12" thickTop="1">
      <c r="A62" s="214"/>
      <c r="B62" s="215" t="s">
        <v>112</v>
      </c>
      <c r="C62" s="216"/>
      <c r="D62" s="216"/>
      <c r="E62" s="216"/>
      <c r="F62" s="216"/>
      <c r="G62" s="216"/>
      <c r="H62" s="216"/>
      <c r="I62" s="216"/>
      <c r="J62" s="216"/>
      <c r="K62" s="216"/>
      <c r="L62" s="216"/>
      <c r="M62" s="216"/>
      <c r="N62" s="216"/>
      <c r="O62" s="216"/>
      <c r="P62" s="216"/>
      <c r="Q62" s="216"/>
      <c r="R62" s="216"/>
      <c r="S62" s="216"/>
      <c r="T62" s="217"/>
      <c r="U62" s="218"/>
      <c r="V62" s="219"/>
      <c r="W62" s="219"/>
      <c r="X62" s="219"/>
      <c r="Y62" s="219"/>
      <c r="Z62" s="219"/>
      <c r="AA62" s="219"/>
      <c r="AB62" s="219"/>
      <c r="AC62" s="219"/>
      <c r="AD62" s="219"/>
      <c r="AE62" s="219"/>
      <c r="AF62" s="220"/>
      <c r="AG62" s="221"/>
      <c r="AH62" s="221"/>
      <c r="AI62" s="221"/>
      <c r="AJ62" s="220"/>
      <c r="AK62" s="221"/>
      <c r="AL62" s="222"/>
      <c r="AM62" s="223"/>
      <c r="AN62" s="221"/>
      <c r="AO62" s="221"/>
      <c r="AP62" s="224"/>
      <c r="AQ62" s="223"/>
      <c r="AR62" s="221"/>
      <c r="AS62" s="221"/>
      <c r="AT62" s="225"/>
      <c r="AU62" s="221"/>
      <c r="AV62" s="221"/>
      <c r="AW62" s="221"/>
      <c r="AX62" s="226"/>
      <c r="AY62" s="198"/>
      <c r="AZ62" s="125"/>
      <c r="BA62" s="165"/>
      <c r="BB62" s="165"/>
    </row>
    <row r="63" spans="1:54" s="126" customFormat="1" ht="11.25">
      <c r="A63" s="227"/>
      <c r="B63" s="228" t="s">
        <v>107</v>
      </c>
      <c r="C63" s="228"/>
      <c r="D63" s="228"/>
      <c r="E63" s="228"/>
      <c r="F63" s="228"/>
      <c r="G63" s="228"/>
      <c r="H63" s="228"/>
      <c r="I63" s="228"/>
      <c r="J63" s="228"/>
      <c r="K63" s="228"/>
      <c r="L63" s="228"/>
      <c r="M63" s="228"/>
      <c r="N63" s="228"/>
      <c r="O63" s="228"/>
      <c r="P63" s="228"/>
      <c r="Q63" s="228"/>
      <c r="R63" s="228"/>
      <c r="S63" s="228"/>
      <c r="T63" s="229"/>
      <c r="U63" s="203"/>
      <c r="V63" s="204"/>
      <c r="W63" s="204"/>
      <c r="X63" s="204"/>
      <c r="Y63" s="204"/>
      <c r="Z63" s="204"/>
      <c r="AA63" s="204"/>
      <c r="AB63" s="204"/>
      <c r="AC63" s="204"/>
      <c r="AD63" s="204"/>
      <c r="AE63" s="204"/>
      <c r="AF63" s="230"/>
      <c r="AG63" s="193"/>
      <c r="AH63" s="193"/>
      <c r="AI63" s="193"/>
      <c r="AJ63" s="205"/>
      <c r="AK63" s="193"/>
      <c r="AL63" s="194"/>
      <c r="AM63" s="206"/>
      <c r="AN63" s="193"/>
      <c r="AO63" s="193"/>
      <c r="AP63" s="231"/>
      <c r="AQ63" s="208"/>
      <c r="AR63" s="204"/>
      <c r="AS63" s="204"/>
      <c r="AT63" s="230"/>
      <c r="AU63" s="204"/>
      <c r="AV63" s="204"/>
      <c r="AW63" s="204"/>
      <c r="AX63" s="232"/>
      <c r="AY63" s="198"/>
      <c r="AZ63" s="125"/>
      <c r="BA63" s="165"/>
      <c r="BB63" s="165"/>
    </row>
    <row r="64" spans="1:54" s="126" customFormat="1" ht="11.25">
      <c r="A64" s="227"/>
      <c r="B64" s="228" t="s">
        <v>108</v>
      </c>
      <c r="C64" s="228"/>
      <c r="D64" s="228"/>
      <c r="E64" s="228"/>
      <c r="F64" s="228"/>
      <c r="G64" s="228"/>
      <c r="H64" s="228"/>
      <c r="I64" s="228"/>
      <c r="J64" s="228"/>
      <c r="K64" s="228"/>
      <c r="L64" s="228"/>
      <c r="M64" s="228"/>
      <c r="N64" s="228"/>
      <c r="O64" s="228"/>
      <c r="P64" s="228"/>
      <c r="Q64" s="228"/>
      <c r="R64" s="228"/>
      <c r="S64" s="228"/>
      <c r="T64" s="229"/>
      <c r="U64" s="203"/>
      <c r="V64" s="204"/>
      <c r="W64" s="204"/>
      <c r="X64" s="204"/>
      <c r="Y64" s="204"/>
      <c r="Z64" s="204"/>
      <c r="AA64" s="204"/>
      <c r="AB64" s="204"/>
      <c r="AC64" s="204"/>
      <c r="AD64" s="204"/>
      <c r="AE64" s="204"/>
      <c r="AF64" s="205"/>
      <c r="AG64" s="193"/>
      <c r="AH64" s="193"/>
      <c r="AI64" s="193"/>
      <c r="AJ64" s="205"/>
      <c r="AK64" s="193"/>
      <c r="AL64" s="194"/>
      <c r="AM64" s="206"/>
      <c r="AN64" s="193"/>
      <c r="AO64" s="193"/>
      <c r="AP64" s="231"/>
      <c r="AQ64" s="208"/>
      <c r="AR64" s="204"/>
      <c r="AS64" s="204"/>
      <c r="AT64" s="205"/>
      <c r="AU64" s="208"/>
      <c r="AV64" s="204"/>
      <c r="AW64" s="204"/>
      <c r="AX64" s="232"/>
      <c r="AY64" s="198"/>
      <c r="AZ64" s="125"/>
      <c r="BA64" s="165"/>
      <c r="BB64" s="165"/>
    </row>
    <row r="65" spans="1:54" s="126" customFormat="1" ht="11.25">
      <c r="A65" s="227"/>
      <c r="B65" s="228" t="s">
        <v>109</v>
      </c>
      <c r="C65" s="228"/>
      <c r="D65" s="228"/>
      <c r="E65" s="228"/>
      <c r="F65" s="228"/>
      <c r="G65" s="228"/>
      <c r="H65" s="228"/>
      <c r="I65" s="228"/>
      <c r="J65" s="228"/>
      <c r="K65" s="228"/>
      <c r="L65" s="228"/>
      <c r="M65" s="228"/>
      <c r="N65" s="228"/>
      <c r="O65" s="228"/>
      <c r="P65" s="228"/>
      <c r="Q65" s="228"/>
      <c r="R65" s="228"/>
      <c r="S65" s="228"/>
      <c r="T65" s="233"/>
      <c r="U65" s="203"/>
      <c r="V65" s="204"/>
      <c r="W65" s="204"/>
      <c r="X65" s="204"/>
      <c r="Y65" s="204"/>
      <c r="Z65" s="204"/>
      <c r="AA65" s="204"/>
      <c r="AB65" s="204"/>
      <c r="AC65" s="204"/>
      <c r="AD65" s="204"/>
      <c r="AE65" s="204"/>
      <c r="AF65" s="205"/>
      <c r="AG65" s="193"/>
      <c r="AH65" s="193"/>
      <c r="AI65" s="193"/>
      <c r="AJ65" s="205"/>
      <c r="AK65" s="193"/>
      <c r="AL65" s="194"/>
      <c r="AM65" s="206"/>
      <c r="AN65" s="193"/>
      <c r="AO65" s="193"/>
      <c r="AP65" s="231"/>
      <c r="AQ65" s="208"/>
      <c r="AR65" s="204"/>
      <c r="AS65" s="204"/>
      <c r="AT65" s="205"/>
      <c r="AU65" s="208"/>
      <c r="AV65" s="204"/>
      <c r="AW65" s="204"/>
      <c r="AX65" s="232"/>
      <c r="AY65" s="198"/>
      <c r="AZ65" s="125"/>
      <c r="BA65" s="165"/>
      <c r="BB65" s="165"/>
    </row>
    <row r="66" spans="1:54" s="126" customFormat="1" ht="11.25">
      <c r="A66" s="227"/>
      <c r="B66" s="228" t="s">
        <v>0</v>
      </c>
      <c r="C66" s="228"/>
      <c r="D66" s="228"/>
      <c r="E66" s="228"/>
      <c r="F66" s="228"/>
      <c r="G66" s="228"/>
      <c r="H66" s="228"/>
      <c r="I66" s="228"/>
      <c r="J66" s="228"/>
      <c r="K66" s="228"/>
      <c r="L66" s="228"/>
      <c r="M66" s="228"/>
      <c r="N66" s="228"/>
      <c r="O66" s="228"/>
      <c r="P66" s="228"/>
      <c r="Q66" s="228"/>
      <c r="R66" s="228"/>
      <c r="S66" s="228"/>
      <c r="T66" s="229"/>
      <c r="U66" s="203"/>
      <c r="V66" s="204"/>
      <c r="W66" s="204"/>
      <c r="X66" s="204"/>
      <c r="Y66" s="204"/>
      <c r="Z66" s="204"/>
      <c r="AA66" s="204"/>
      <c r="AB66" s="204"/>
      <c r="AC66" s="204"/>
      <c r="AD66" s="204"/>
      <c r="AE66" s="204"/>
      <c r="AF66" s="205"/>
      <c r="AG66" s="206"/>
      <c r="AH66" s="193"/>
      <c r="AI66" s="193"/>
      <c r="AJ66" s="205"/>
      <c r="AK66" s="193"/>
      <c r="AL66" s="194"/>
      <c r="AM66" s="206"/>
      <c r="AN66" s="193"/>
      <c r="AO66" s="193"/>
      <c r="AP66" s="231"/>
      <c r="AQ66" s="208"/>
      <c r="AR66" s="204"/>
      <c r="AS66" s="204"/>
      <c r="AT66" s="205"/>
      <c r="AU66" s="208"/>
      <c r="AV66" s="204"/>
      <c r="AW66" s="204"/>
      <c r="AX66" s="232"/>
      <c r="AY66" s="198"/>
      <c r="AZ66" s="125"/>
      <c r="BA66" s="165"/>
      <c r="BB66" s="165"/>
    </row>
    <row r="67" spans="1:54" s="126" customFormat="1" ht="11.25">
      <c r="A67" s="227"/>
      <c r="B67" s="228" t="s">
        <v>110</v>
      </c>
      <c r="C67" s="228"/>
      <c r="D67" s="228"/>
      <c r="E67" s="228"/>
      <c r="F67" s="228"/>
      <c r="G67" s="228"/>
      <c r="H67" s="228"/>
      <c r="I67" s="228"/>
      <c r="J67" s="228"/>
      <c r="K67" s="228"/>
      <c r="L67" s="228"/>
      <c r="M67" s="228"/>
      <c r="N67" s="228"/>
      <c r="O67" s="228"/>
      <c r="P67" s="228"/>
      <c r="Q67" s="228"/>
      <c r="R67" s="228"/>
      <c r="S67" s="228"/>
      <c r="T67" s="233"/>
      <c r="U67" s="203"/>
      <c r="V67" s="204"/>
      <c r="W67" s="204"/>
      <c r="X67" s="204"/>
      <c r="Y67" s="204"/>
      <c r="Z67" s="204"/>
      <c r="AA67" s="204"/>
      <c r="AB67" s="204"/>
      <c r="AC67" s="204"/>
      <c r="AD67" s="204"/>
      <c r="AE67" s="204"/>
      <c r="AF67" s="205"/>
      <c r="AG67" s="206"/>
      <c r="AH67" s="193"/>
      <c r="AI67" s="193"/>
      <c r="AJ67" s="205"/>
      <c r="AK67" s="193"/>
      <c r="AL67" s="194"/>
      <c r="AM67" s="206"/>
      <c r="AN67" s="193"/>
      <c r="AO67" s="193"/>
      <c r="AP67" s="231"/>
      <c r="AQ67" s="208"/>
      <c r="AR67" s="204"/>
      <c r="AS67" s="204"/>
      <c r="AT67" s="205"/>
      <c r="AU67" s="208"/>
      <c r="AV67" s="204"/>
      <c r="AW67" s="204"/>
      <c r="AX67" s="232"/>
      <c r="AY67" s="198"/>
      <c r="AZ67" s="125"/>
      <c r="BA67" s="165"/>
      <c r="BB67" s="165"/>
    </row>
    <row r="68" spans="1:54" s="126" customFormat="1" ht="12" thickBot="1">
      <c r="A68" s="234"/>
      <c r="B68" s="235" t="s">
        <v>111</v>
      </c>
      <c r="C68" s="235"/>
      <c r="D68" s="235"/>
      <c r="E68" s="235"/>
      <c r="F68" s="235"/>
      <c r="G68" s="235"/>
      <c r="H68" s="235"/>
      <c r="I68" s="235"/>
      <c r="J68" s="235"/>
      <c r="K68" s="235"/>
      <c r="L68" s="235"/>
      <c r="M68" s="235"/>
      <c r="N68" s="235"/>
      <c r="O68" s="235"/>
      <c r="P68" s="235"/>
      <c r="Q68" s="235"/>
      <c r="R68" s="235"/>
      <c r="S68" s="235"/>
      <c r="T68" s="236"/>
      <c r="U68" s="237"/>
      <c r="V68" s="213"/>
      <c r="W68" s="213"/>
      <c r="X68" s="213"/>
      <c r="Y68" s="213"/>
      <c r="Z68" s="213"/>
      <c r="AA68" s="213"/>
      <c r="AB68" s="213"/>
      <c r="AC68" s="213"/>
      <c r="AD68" s="213"/>
      <c r="AE68" s="213"/>
      <c r="AF68" s="238"/>
      <c r="AG68" s="239"/>
      <c r="AH68" s="240"/>
      <c r="AI68" s="240"/>
      <c r="AJ68" s="238"/>
      <c r="AK68" s="240"/>
      <c r="AL68" s="241"/>
      <c r="AM68" s="239"/>
      <c r="AN68" s="240"/>
      <c r="AO68" s="240"/>
      <c r="AP68" s="238"/>
      <c r="AQ68" s="212"/>
      <c r="AR68" s="213"/>
      <c r="AS68" s="213"/>
      <c r="AT68" s="238"/>
      <c r="AU68" s="212"/>
      <c r="AV68" s="213"/>
      <c r="AW68" s="213"/>
      <c r="AX68" s="242"/>
      <c r="AY68" s="198"/>
      <c r="AZ68" s="125"/>
      <c r="BA68" s="165"/>
      <c r="BB68" s="165"/>
    </row>
    <row r="69" spans="1:54" s="126" customFormat="1" ht="12" outlineLevel="1" thickTop="1">
      <c r="A69" s="243"/>
      <c r="B69" s="244" t="s">
        <v>113</v>
      </c>
      <c r="C69" s="245"/>
      <c r="D69" s="245"/>
      <c r="E69" s="245"/>
      <c r="F69" s="245"/>
      <c r="G69" s="245"/>
      <c r="H69" s="245"/>
      <c r="I69" s="245"/>
      <c r="J69" s="245"/>
      <c r="K69" s="245"/>
      <c r="L69" s="245"/>
      <c r="M69" s="245"/>
      <c r="N69" s="245"/>
      <c r="O69" s="245"/>
      <c r="P69" s="245"/>
      <c r="Q69" s="245"/>
      <c r="R69" s="245"/>
      <c r="S69" s="246"/>
      <c r="T69" s="247"/>
      <c r="U69" s="218"/>
      <c r="V69" s="219"/>
      <c r="W69" s="219"/>
      <c r="X69" s="219"/>
      <c r="Y69" s="219"/>
      <c r="Z69" s="219"/>
      <c r="AA69" s="219"/>
      <c r="AB69" s="219"/>
      <c r="AC69" s="219"/>
      <c r="AD69" s="219"/>
      <c r="AE69" s="219"/>
      <c r="AF69" s="205"/>
      <c r="AG69" s="223"/>
      <c r="AH69" s="221"/>
      <c r="AI69" s="221"/>
      <c r="AJ69" s="205"/>
      <c r="AK69" s="221"/>
      <c r="AL69" s="222"/>
      <c r="AM69" s="223"/>
      <c r="AN69" s="221"/>
      <c r="AO69" s="221"/>
      <c r="AP69" s="248"/>
      <c r="AQ69" s="249"/>
      <c r="AR69" s="219"/>
      <c r="AS69" s="219"/>
      <c r="AT69" s="205"/>
      <c r="AU69" s="249"/>
      <c r="AV69" s="219"/>
      <c r="AW69" s="219"/>
      <c r="AX69" s="250"/>
      <c r="AY69" s="198"/>
      <c r="AZ69" s="125"/>
      <c r="BA69" s="165"/>
      <c r="BB69" s="165"/>
    </row>
    <row r="70" spans="1:52" s="126" customFormat="1" ht="11.25" outlineLevel="1">
      <c r="A70" s="251"/>
      <c r="B70" s="228" t="s">
        <v>107</v>
      </c>
      <c r="C70" s="228"/>
      <c r="D70" s="228"/>
      <c r="E70" s="228"/>
      <c r="F70" s="228"/>
      <c r="G70" s="228"/>
      <c r="H70" s="228"/>
      <c r="I70" s="228"/>
      <c r="J70" s="228"/>
      <c r="K70" s="228"/>
      <c r="L70" s="228"/>
      <c r="M70" s="228"/>
      <c r="N70" s="228"/>
      <c r="O70" s="228"/>
      <c r="P70" s="228"/>
      <c r="Q70" s="228"/>
      <c r="R70" s="228"/>
      <c r="S70" s="252"/>
      <c r="T70" s="229"/>
      <c r="U70" s="203"/>
      <c r="V70" s="204"/>
      <c r="W70" s="204"/>
      <c r="X70" s="204"/>
      <c r="Y70" s="204"/>
      <c r="Z70" s="204"/>
      <c r="AA70" s="204"/>
      <c r="AB70" s="204"/>
      <c r="AC70" s="204"/>
      <c r="AD70" s="204"/>
      <c r="AE70" s="204"/>
      <c r="AF70" s="205">
        <f>AF54*$T$70</f>
        <v>0</v>
      </c>
      <c r="AG70" s="206"/>
      <c r="AH70" s="193"/>
      <c r="AI70" s="193"/>
      <c r="AJ70" s="248">
        <f>AJ54*9%</f>
        <v>0</v>
      </c>
      <c r="AK70" s="253"/>
      <c r="AL70" s="254"/>
      <c r="AM70" s="255"/>
      <c r="AN70" s="254"/>
      <c r="AO70" s="254"/>
      <c r="AP70" s="205">
        <f>AP54*9%</f>
        <v>0</v>
      </c>
      <c r="AQ70" s="206"/>
      <c r="AR70" s="193"/>
      <c r="AS70" s="193"/>
      <c r="AT70" s="248">
        <f>AT54*9%</f>
        <v>0</v>
      </c>
      <c r="AU70" s="206"/>
      <c r="AV70" s="193"/>
      <c r="AW70" s="193"/>
      <c r="AX70" s="256">
        <f>AX54*9%</f>
        <v>0.0009</v>
      </c>
      <c r="AY70" s="257"/>
      <c r="AZ70" s="258"/>
    </row>
    <row r="71" spans="1:52" s="126" customFormat="1" ht="11.25" outlineLevel="1">
      <c r="A71" s="251"/>
      <c r="B71" s="228" t="s">
        <v>108</v>
      </c>
      <c r="C71" s="228"/>
      <c r="D71" s="228"/>
      <c r="E71" s="228"/>
      <c r="F71" s="228"/>
      <c r="G71" s="228"/>
      <c r="H71" s="228"/>
      <c r="I71" s="228"/>
      <c r="J71" s="228"/>
      <c r="K71" s="228"/>
      <c r="L71" s="228"/>
      <c r="M71" s="228"/>
      <c r="N71" s="228"/>
      <c r="O71" s="228"/>
      <c r="P71" s="228"/>
      <c r="Q71" s="228"/>
      <c r="R71" s="228"/>
      <c r="S71" s="252"/>
      <c r="T71" s="229"/>
      <c r="U71" s="203"/>
      <c r="V71" s="204"/>
      <c r="W71" s="204"/>
      <c r="X71" s="204"/>
      <c r="Y71" s="254"/>
      <c r="Z71" s="254"/>
      <c r="AA71" s="254"/>
      <c r="AB71" s="204"/>
      <c r="AC71" s="204"/>
      <c r="AD71" s="204"/>
      <c r="AE71" s="204"/>
      <c r="AF71" s="205">
        <f>AF54*2%</f>
        <v>0</v>
      </c>
      <c r="AG71" s="206"/>
      <c r="AH71" s="193"/>
      <c r="AI71" s="193"/>
      <c r="AJ71" s="248">
        <f>AJ54*2%</f>
        <v>0</v>
      </c>
      <c r="AK71" s="253"/>
      <c r="AL71" s="254"/>
      <c r="AM71" s="255"/>
      <c r="AN71" s="254"/>
      <c r="AO71" s="254"/>
      <c r="AP71" s="205">
        <f>AP54*2%</f>
        <v>0</v>
      </c>
      <c r="AQ71" s="206"/>
      <c r="AR71" s="193"/>
      <c r="AS71" s="193"/>
      <c r="AT71" s="248">
        <f>AT54*2%</f>
        <v>0</v>
      </c>
      <c r="AU71" s="206"/>
      <c r="AV71" s="193"/>
      <c r="AW71" s="193"/>
      <c r="AX71" s="256">
        <f>AX54*2%</f>
        <v>0.0002</v>
      </c>
      <c r="AY71" s="257"/>
      <c r="AZ71" s="258"/>
    </row>
    <row r="72" spans="1:52" s="126" customFormat="1" ht="11.25" outlineLevel="1">
      <c r="A72" s="259"/>
      <c r="B72" s="228" t="s">
        <v>109</v>
      </c>
      <c r="C72" s="228"/>
      <c r="D72" s="228"/>
      <c r="E72" s="228"/>
      <c r="F72" s="228"/>
      <c r="G72" s="228"/>
      <c r="H72" s="228"/>
      <c r="I72" s="228"/>
      <c r="J72" s="228"/>
      <c r="K72" s="228"/>
      <c r="L72" s="228"/>
      <c r="M72" s="228"/>
      <c r="N72" s="228"/>
      <c r="O72" s="228"/>
      <c r="P72" s="228"/>
      <c r="Q72" s="228"/>
      <c r="R72" s="228"/>
      <c r="S72" s="252"/>
      <c r="T72" s="233">
        <v>0.2409</v>
      </c>
      <c r="U72" s="260"/>
      <c r="V72" s="254"/>
      <c r="W72" s="254"/>
      <c r="X72" s="254"/>
      <c r="Y72" s="254"/>
      <c r="Z72" s="254"/>
      <c r="AA72" s="254"/>
      <c r="AB72" s="254"/>
      <c r="AC72" s="254"/>
      <c r="AD72" s="254"/>
      <c r="AE72" s="254"/>
      <c r="AF72" s="205">
        <f>AC52*T72</f>
        <v>0</v>
      </c>
      <c r="AG72" s="206"/>
      <c r="AH72" s="193"/>
      <c r="AI72" s="193"/>
      <c r="AJ72" s="248">
        <f>AG52*T72</f>
        <v>0</v>
      </c>
      <c r="AK72" s="253"/>
      <c r="AL72" s="254"/>
      <c r="AM72" s="255"/>
      <c r="AN72" s="254"/>
      <c r="AO72" s="254"/>
      <c r="AP72" s="205">
        <f>AM52*T72</f>
        <v>0</v>
      </c>
      <c r="AQ72" s="206"/>
      <c r="AR72" s="193"/>
      <c r="AS72" s="193"/>
      <c r="AT72" s="248">
        <f>AQ52*T72</f>
        <v>0</v>
      </c>
      <c r="AU72" s="206"/>
      <c r="AV72" s="193"/>
      <c r="AW72" s="193"/>
      <c r="AX72" s="256">
        <f>ROUND(SUM(AU52*0.2409),2)</f>
        <v>0</v>
      </c>
      <c r="AY72" s="257"/>
      <c r="AZ72" s="258"/>
    </row>
    <row r="73" spans="1:52" s="126" customFormat="1" ht="11.25" outlineLevel="1">
      <c r="A73" s="261"/>
      <c r="B73" s="228" t="s">
        <v>0</v>
      </c>
      <c r="C73" s="228"/>
      <c r="D73" s="228"/>
      <c r="E73" s="228"/>
      <c r="F73" s="228"/>
      <c r="G73" s="228"/>
      <c r="H73" s="228"/>
      <c r="I73" s="228"/>
      <c r="J73" s="228"/>
      <c r="K73" s="228"/>
      <c r="L73" s="228"/>
      <c r="M73" s="228"/>
      <c r="N73" s="228"/>
      <c r="O73" s="228"/>
      <c r="P73" s="228"/>
      <c r="Q73" s="228"/>
      <c r="R73" s="228"/>
      <c r="S73" s="252"/>
      <c r="T73" s="229"/>
      <c r="U73" s="260"/>
      <c r="V73" s="254"/>
      <c r="W73" s="254"/>
      <c r="X73" s="254"/>
      <c r="Y73" s="254"/>
      <c r="Z73" s="254"/>
      <c r="AA73" s="254"/>
      <c r="AB73" s="254"/>
      <c r="AC73" s="254"/>
      <c r="AD73" s="254"/>
      <c r="AE73" s="254"/>
      <c r="AF73" s="262">
        <f>AF54+AF70+AF71+AF72</f>
        <v>0</v>
      </c>
      <c r="AG73" s="206"/>
      <c r="AH73" s="193"/>
      <c r="AI73" s="193"/>
      <c r="AJ73" s="263">
        <f>AJ54+AJ70+AJ71+AJ72</f>
        <v>0</v>
      </c>
      <c r="AK73" s="253"/>
      <c r="AL73" s="254"/>
      <c r="AM73" s="255"/>
      <c r="AN73" s="254"/>
      <c r="AO73" s="254"/>
      <c r="AP73" s="262">
        <f>AP54+AP70+AP71+AP72</f>
        <v>0</v>
      </c>
      <c r="AQ73" s="206"/>
      <c r="AR73" s="193"/>
      <c r="AS73" s="193"/>
      <c r="AT73" s="263">
        <f>AT54+AT70+AT71+AT72</f>
        <v>0</v>
      </c>
      <c r="AU73" s="206"/>
      <c r="AV73" s="193"/>
      <c r="AW73" s="193"/>
      <c r="AX73" s="264">
        <f>AX54+AX70+AX71+AX72</f>
        <v>0.0111</v>
      </c>
      <c r="AY73" s="257"/>
      <c r="AZ73" s="258"/>
    </row>
    <row r="74" spans="1:52" s="126" customFormat="1" ht="11.25" outlineLevel="1">
      <c r="A74" s="261"/>
      <c r="B74" s="228" t="s">
        <v>110</v>
      </c>
      <c r="C74" s="228"/>
      <c r="D74" s="228"/>
      <c r="E74" s="228"/>
      <c r="F74" s="228"/>
      <c r="G74" s="228"/>
      <c r="H74" s="228"/>
      <c r="I74" s="228"/>
      <c r="J74" s="228"/>
      <c r="K74" s="228"/>
      <c r="L74" s="228"/>
      <c r="M74" s="228"/>
      <c r="N74" s="228"/>
      <c r="O74" s="228"/>
      <c r="P74" s="228"/>
      <c r="Q74" s="228"/>
      <c r="R74" s="228"/>
      <c r="S74" s="252"/>
      <c r="T74" s="233">
        <v>0.21</v>
      </c>
      <c r="U74" s="265"/>
      <c r="V74" s="266"/>
      <c r="W74" s="266"/>
      <c r="X74" s="266"/>
      <c r="Y74" s="266"/>
      <c r="Z74" s="266"/>
      <c r="AA74" s="266"/>
      <c r="AB74" s="266"/>
      <c r="AC74" s="266"/>
      <c r="AD74" s="266"/>
      <c r="AE74" s="266"/>
      <c r="AF74" s="205">
        <f>AF73*$T$74</f>
        <v>0</v>
      </c>
      <c r="AG74" s="206"/>
      <c r="AH74" s="193"/>
      <c r="AI74" s="193"/>
      <c r="AJ74" s="248">
        <f>AJ73*$T$74</f>
        <v>0</v>
      </c>
      <c r="AK74" s="253"/>
      <c r="AL74" s="254"/>
      <c r="AM74" s="255"/>
      <c r="AN74" s="254"/>
      <c r="AO74" s="254"/>
      <c r="AP74" s="248">
        <f>AP73*$T$74</f>
        <v>0</v>
      </c>
      <c r="AQ74" s="206"/>
      <c r="AR74" s="193"/>
      <c r="AS74" s="193"/>
      <c r="AT74" s="248">
        <f>AT73*$T$74</f>
        <v>0</v>
      </c>
      <c r="AU74" s="206"/>
      <c r="AV74" s="193"/>
      <c r="AW74" s="193"/>
      <c r="AX74" s="256">
        <f>ROUND((AX73*0.22),2)</f>
        <v>0</v>
      </c>
      <c r="AY74" s="257"/>
      <c r="AZ74" s="258"/>
    </row>
    <row r="75" spans="1:52" s="126" customFormat="1" ht="12" outlineLevel="1" thickBot="1">
      <c r="A75" s="267"/>
      <c r="B75" s="268" t="s">
        <v>111</v>
      </c>
      <c r="C75" s="268"/>
      <c r="D75" s="268"/>
      <c r="E75" s="268"/>
      <c r="F75" s="268"/>
      <c r="G75" s="268"/>
      <c r="H75" s="268"/>
      <c r="I75" s="268"/>
      <c r="J75" s="268"/>
      <c r="K75" s="268"/>
      <c r="L75" s="268"/>
      <c r="M75" s="268"/>
      <c r="N75" s="268"/>
      <c r="O75" s="268"/>
      <c r="P75" s="268"/>
      <c r="Q75" s="268"/>
      <c r="R75" s="268"/>
      <c r="S75" s="269"/>
      <c r="T75" s="270"/>
      <c r="U75" s="271"/>
      <c r="V75" s="272"/>
      <c r="W75" s="272"/>
      <c r="X75" s="272"/>
      <c r="Y75" s="272"/>
      <c r="Z75" s="272"/>
      <c r="AA75" s="272"/>
      <c r="AB75" s="272"/>
      <c r="AC75" s="272"/>
      <c r="AD75" s="272"/>
      <c r="AE75" s="272"/>
      <c r="AF75" s="273">
        <f>AF73+AF74</f>
        <v>0</v>
      </c>
      <c r="AG75" s="274"/>
      <c r="AH75" s="275"/>
      <c r="AI75" s="275"/>
      <c r="AJ75" s="276">
        <f>AJ73+AJ74</f>
        <v>0</v>
      </c>
      <c r="AK75" s="277"/>
      <c r="AL75" s="278"/>
      <c r="AM75" s="279"/>
      <c r="AN75" s="278"/>
      <c r="AO75" s="278"/>
      <c r="AP75" s="273">
        <f>AP73+AP74</f>
        <v>0</v>
      </c>
      <c r="AQ75" s="274"/>
      <c r="AR75" s="275"/>
      <c r="AS75" s="275"/>
      <c r="AT75" s="276">
        <f>AT73+AT74</f>
        <v>0</v>
      </c>
      <c r="AU75" s="274"/>
      <c r="AV75" s="275"/>
      <c r="AW75" s="275"/>
      <c r="AX75" s="280">
        <f>SUM(AX73:AX74)</f>
        <v>0.0111</v>
      </c>
      <c r="AY75" s="257"/>
      <c r="AZ75" s="258"/>
    </row>
    <row r="76" spans="1:52" s="126" customFormat="1" ht="13.5" thickTop="1">
      <c r="A76" s="281"/>
      <c r="B76" s="282"/>
      <c r="C76" s="282"/>
      <c r="D76" s="282"/>
      <c r="E76" s="282"/>
      <c r="F76" s="282"/>
      <c r="G76" s="282"/>
      <c r="H76" s="282"/>
      <c r="I76" s="282"/>
      <c r="J76" s="282"/>
      <c r="K76" s="282"/>
      <c r="L76" s="282"/>
      <c r="M76" s="282"/>
      <c r="N76" s="282"/>
      <c r="O76" s="282"/>
      <c r="P76" s="282"/>
      <c r="Q76" s="282"/>
      <c r="R76" s="282"/>
      <c r="S76" s="282"/>
      <c r="T76" s="283"/>
      <c r="U76" s="284"/>
      <c r="V76" s="284"/>
      <c r="W76" s="284"/>
      <c r="X76" s="284"/>
      <c r="Y76" s="284"/>
      <c r="Z76" s="284"/>
      <c r="AA76" s="284"/>
      <c r="AB76" s="284"/>
      <c r="AC76" s="284"/>
      <c r="AD76" s="284"/>
      <c r="AE76" s="284"/>
      <c r="AF76" s="285"/>
      <c r="AG76" s="286"/>
      <c r="AH76" s="286"/>
      <c r="AI76" s="286"/>
      <c r="AJ76" s="287"/>
      <c r="AK76" s="288"/>
      <c r="AL76" s="288"/>
      <c r="AM76" s="288"/>
      <c r="AN76" s="288"/>
      <c r="AO76" s="288"/>
      <c r="AP76" s="289"/>
      <c r="AQ76" s="286"/>
      <c r="AR76" s="286"/>
      <c r="AS76" s="286"/>
      <c r="AT76" s="286"/>
      <c r="AU76" s="286"/>
      <c r="AV76" s="286"/>
      <c r="AW76" s="286"/>
      <c r="AX76" s="286"/>
      <c r="AY76" s="290"/>
      <c r="AZ76" s="258"/>
    </row>
    <row r="77" spans="1:52" s="126" customFormat="1" ht="12.75">
      <c r="A77" s="281"/>
      <c r="B77" s="291" t="s">
        <v>114</v>
      </c>
      <c r="C77" s="291"/>
      <c r="D77" s="291"/>
      <c r="E77" s="291"/>
      <c r="F77" s="291"/>
      <c r="G77" s="291"/>
      <c r="H77" s="291"/>
      <c r="I77" s="291"/>
      <c r="J77" s="291"/>
      <c r="K77" s="291"/>
      <c r="L77" s="291"/>
      <c r="M77" s="291"/>
      <c r="N77" s="291"/>
      <c r="O77" s="291"/>
      <c r="P77" s="291"/>
      <c r="Q77" s="291"/>
      <c r="R77" s="291"/>
      <c r="S77" s="291"/>
      <c r="T77" s="283"/>
      <c r="U77" s="292"/>
      <c r="V77" s="292"/>
      <c r="W77" s="292"/>
      <c r="X77" s="292"/>
      <c r="Y77" s="292"/>
      <c r="Z77" s="292"/>
      <c r="AA77" s="292"/>
      <c r="AB77" s="292"/>
      <c r="AC77" s="292"/>
      <c r="AD77" s="292"/>
      <c r="AE77" s="292"/>
      <c r="AF77" s="293"/>
      <c r="AG77" s="292"/>
      <c r="AH77" s="292"/>
      <c r="AI77" s="292"/>
      <c r="AJ77" s="294"/>
      <c r="AK77" s="288"/>
      <c r="AL77" s="288"/>
      <c r="AM77" s="288"/>
      <c r="AN77" s="288"/>
      <c r="AO77" s="288"/>
      <c r="AP77" s="294"/>
      <c r="AQ77" s="292"/>
      <c r="AR77" s="292"/>
      <c r="AS77" s="292"/>
      <c r="AT77" s="295"/>
      <c r="AU77" s="292"/>
      <c r="AV77" s="292"/>
      <c r="AW77" s="292"/>
      <c r="AX77" s="295"/>
      <c r="AY77" s="290"/>
      <c r="AZ77" s="258"/>
    </row>
    <row r="78" spans="1:52" s="126" customFormat="1" ht="12.75">
      <c r="A78" s="281"/>
      <c r="B78" s="291" t="s">
        <v>115</v>
      </c>
      <c r="C78" s="291"/>
      <c r="D78" s="291"/>
      <c r="E78" s="291"/>
      <c r="F78" s="291"/>
      <c r="G78" s="291"/>
      <c r="H78" s="291"/>
      <c r="I78" s="291"/>
      <c r="J78" s="291"/>
      <c r="K78" s="291"/>
      <c r="L78" s="291"/>
      <c r="M78" s="291"/>
      <c r="N78" s="291"/>
      <c r="O78" s="291"/>
      <c r="P78" s="291"/>
      <c r="Q78" s="291"/>
      <c r="R78" s="291"/>
      <c r="S78" s="291"/>
      <c r="T78" s="283"/>
      <c r="U78" s="292"/>
      <c r="V78" s="292"/>
      <c r="W78" s="292"/>
      <c r="X78" s="292"/>
      <c r="Y78" s="292"/>
      <c r="Z78" s="292"/>
      <c r="AA78" s="292"/>
      <c r="AB78" s="292"/>
      <c r="AC78" s="292"/>
      <c r="AD78" s="292"/>
      <c r="AE78" s="292"/>
      <c r="AF78" s="293"/>
      <c r="AG78" s="292"/>
      <c r="AH78" s="292"/>
      <c r="AI78" s="292"/>
      <c r="AJ78" s="294"/>
      <c r="AK78" s="296"/>
      <c r="AL78" s="288"/>
      <c r="AM78" s="288"/>
      <c r="AN78" s="288"/>
      <c r="AO78" s="288"/>
      <c r="AP78" s="294"/>
      <c r="AQ78" s="292"/>
      <c r="AR78" s="292"/>
      <c r="AS78" s="292"/>
      <c r="AT78" s="295"/>
      <c r="AU78" s="292"/>
      <c r="AV78" s="292"/>
      <c r="AW78" s="292"/>
      <c r="AX78" s="295"/>
      <c r="AY78" s="290"/>
      <c r="AZ78" s="258"/>
    </row>
    <row r="79" spans="1:52" s="126" customFormat="1" ht="12.75">
      <c r="A79" s="281"/>
      <c r="B79" s="291" t="s">
        <v>116</v>
      </c>
      <c r="C79" s="291"/>
      <c r="D79" s="291"/>
      <c r="E79" s="291"/>
      <c r="F79" s="291"/>
      <c r="G79" s="291"/>
      <c r="H79" s="291"/>
      <c r="I79" s="291"/>
      <c r="J79" s="291"/>
      <c r="K79" s="291"/>
      <c r="L79" s="291"/>
      <c r="M79" s="291"/>
      <c r="N79" s="291"/>
      <c r="O79" s="291"/>
      <c r="P79" s="291"/>
      <c r="Q79" s="291"/>
      <c r="R79" s="291"/>
      <c r="S79" s="291"/>
      <c r="T79" s="283"/>
      <c r="U79" s="292"/>
      <c r="V79" s="292"/>
      <c r="W79" s="292"/>
      <c r="X79" s="292"/>
      <c r="Y79" s="292"/>
      <c r="Z79" s="292"/>
      <c r="AA79" s="292"/>
      <c r="AB79" s="292"/>
      <c r="AC79" s="292"/>
      <c r="AD79" s="292"/>
      <c r="AE79" s="292"/>
      <c r="AF79" s="295"/>
      <c r="AG79" s="292"/>
      <c r="AH79" s="292"/>
      <c r="AI79" s="292"/>
      <c r="AJ79" s="294"/>
      <c r="AK79" s="296"/>
      <c r="AL79" s="288"/>
      <c r="AM79" s="288"/>
      <c r="AN79" s="288"/>
      <c r="AO79" s="288"/>
      <c r="AP79" s="294"/>
      <c r="AQ79" s="292"/>
      <c r="AR79" s="292"/>
      <c r="AS79" s="292"/>
      <c r="AT79" s="295"/>
      <c r="AU79" s="292"/>
      <c r="AV79" s="292"/>
      <c r="AW79" s="292"/>
      <c r="AX79" s="295"/>
      <c r="AY79" s="290"/>
      <c r="AZ79" s="258"/>
    </row>
    <row r="80" spans="1:52" s="126" customFormat="1" ht="12.75">
      <c r="A80" s="281"/>
      <c r="B80" s="297" t="s">
        <v>117</v>
      </c>
      <c r="C80" s="297"/>
      <c r="D80" s="297"/>
      <c r="E80" s="297"/>
      <c r="F80" s="297"/>
      <c r="G80" s="297"/>
      <c r="H80" s="297"/>
      <c r="I80" s="297"/>
      <c r="J80" s="297"/>
      <c r="K80" s="297"/>
      <c r="L80" s="297"/>
      <c r="M80" s="297"/>
      <c r="N80" s="297"/>
      <c r="O80" s="297"/>
      <c r="P80" s="297"/>
      <c r="Q80" s="297"/>
      <c r="R80" s="297"/>
      <c r="S80" s="297"/>
      <c r="T80" s="283"/>
      <c r="U80" s="292"/>
      <c r="V80" s="292"/>
      <c r="W80" s="292"/>
      <c r="X80" s="292"/>
      <c r="Y80" s="292"/>
      <c r="Z80" s="292"/>
      <c r="AA80" s="292"/>
      <c r="AB80" s="292"/>
      <c r="AC80" s="292"/>
      <c r="AD80" s="292"/>
      <c r="AE80" s="292"/>
      <c r="AF80" s="298"/>
      <c r="AG80" s="292"/>
      <c r="AH80" s="292"/>
      <c r="AI80" s="292"/>
      <c r="AJ80" s="299"/>
      <c r="AK80" s="296"/>
      <c r="AL80" s="288"/>
      <c r="AM80" s="288"/>
      <c r="AN80" s="288"/>
      <c r="AO80" s="288"/>
      <c r="AP80" s="299"/>
      <c r="AQ80" s="292"/>
      <c r="AR80" s="292"/>
      <c r="AS80" s="292"/>
      <c r="AT80" s="298"/>
      <c r="AU80" s="292"/>
      <c r="AV80" s="292"/>
      <c r="AW80" s="292"/>
      <c r="AX80" s="298"/>
      <c r="AY80" s="290"/>
      <c r="AZ80" s="258"/>
    </row>
    <row r="81" ht="14.25">
      <c r="AM81" s="85" t="s">
        <v>118</v>
      </c>
    </row>
    <row r="82" spans="3:51" ht="14.25">
      <c r="C82" s="288"/>
      <c r="D82" s="288"/>
      <c r="E82" s="288"/>
      <c r="F82" s="288"/>
      <c r="G82" s="288"/>
      <c r="H82" s="288"/>
      <c r="I82" s="288"/>
      <c r="J82" s="288"/>
      <c r="K82" s="288"/>
      <c r="L82" s="288"/>
      <c r="M82" s="288"/>
      <c r="N82" s="288"/>
      <c r="O82" s="288"/>
      <c r="P82" s="288"/>
      <c r="Q82" s="288"/>
      <c r="R82" s="288"/>
      <c r="S82" s="288"/>
      <c r="T82" s="302"/>
      <c r="AR82" s="303"/>
      <c r="AS82" s="303"/>
      <c r="AT82" s="303"/>
      <c r="AU82" s="303"/>
      <c r="AV82" s="303"/>
      <c r="AY82" s="304"/>
    </row>
    <row r="83" spans="2:51" ht="14.25">
      <c r="B83" s="288"/>
      <c r="C83" s="288"/>
      <c r="D83" s="288"/>
      <c r="E83" s="288"/>
      <c r="F83" s="288"/>
      <c r="G83" s="288"/>
      <c r="H83" s="288"/>
      <c r="I83" s="288"/>
      <c r="J83" s="288"/>
      <c r="K83" s="288"/>
      <c r="L83" s="288"/>
      <c r="M83" s="288"/>
      <c r="N83" s="288"/>
      <c r="O83" s="288"/>
      <c r="P83" s="288"/>
      <c r="Q83" s="288"/>
      <c r="R83" s="288"/>
      <c r="S83" s="288"/>
      <c r="T83" s="302"/>
      <c r="AF83" s="288"/>
      <c r="AG83" s="288"/>
      <c r="AH83" s="288"/>
      <c r="AI83" s="288"/>
      <c r="AJ83" s="288"/>
      <c r="AK83" s="288"/>
      <c r="AL83" s="288"/>
      <c r="AM83" s="288"/>
      <c r="AN83" s="288"/>
      <c r="AO83" s="288"/>
      <c r="AP83" s="288"/>
      <c r="AQ83" s="288"/>
      <c r="AR83" s="288"/>
      <c r="AS83" s="288"/>
      <c r="AT83" s="288"/>
      <c r="AU83" s="288"/>
      <c r="AV83" s="288" t="s">
        <v>784</v>
      </c>
      <c r="AW83" s="288"/>
      <c r="AY83" s="305" t="s">
        <v>57</v>
      </c>
    </row>
    <row r="84" spans="2:51" ht="14.25">
      <c r="B84" s="296"/>
      <c r="C84" s="296"/>
      <c r="D84" s="296"/>
      <c r="E84" s="296"/>
      <c r="F84" s="296"/>
      <c r="G84" s="296"/>
      <c r="H84" s="288"/>
      <c r="I84" s="288"/>
      <c r="J84" s="288"/>
      <c r="K84" s="288"/>
      <c r="L84" s="288"/>
      <c r="M84" s="288"/>
      <c r="N84" s="288"/>
      <c r="O84" s="288"/>
      <c r="P84" s="288"/>
      <c r="Q84" s="288"/>
      <c r="R84" s="288"/>
      <c r="S84" s="288"/>
      <c r="T84" s="302"/>
      <c r="AF84" s="288"/>
      <c r="AG84" s="288"/>
      <c r="AH84" s="288"/>
      <c r="AI84" s="288"/>
      <c r="AJ84" s="288"/>
      <c r="AK84" s="288"/>
      <c r="AL84" s="288"/>
      <c r="AM84" s="288"/>
      <c r="AN84" s="288"/>
      <c r="AO84" s="288"/>
      <c r="AP84" s="288"/>
      <c r="AQ84" s="288"/>
      <c r="AR84" s="288"/>
      <c r="AS84" s="288"/>
      <c r="AT84" s="288"/>
      <c r="AU84" s="288"/>
      <c r="AV84" s="288"/>
      <c r="AW84" s="288"/>
      <c r="AX84" s="302"/>
      <c r="AY84" s="87"/>
    </row>
    <row r="85" spans="2:51" ht="14.25">
      <c r="B85" s="306"/>
      <c r="C85" s="306"/>
      <c r="D85" s="306"/>
      <c r="E85" s="306"/>
      <c r="F85" s="306"/>
      <c r="G85" s="306"/>
      <c r="H85" s="288"/>
      <c r="I85" s="288"/>
      <c r="J85" s="288"/>
      <c r="K85" s="288"/>
      <c r="L85" s="288"/>
      <c r="M85" s="288"/>
      <c r="O85" s="288"/>
      <c r="P85" s="288"/>
      <c r="Q85" s="288"/>
      <c r="R85" s="288"/>
      <c r="S85" s="288"/>
      <c r="T85" s="302"/>
      <c r="AF85" s="296"/>
      <c r="AG85" s="296"/>
      <c r="AH85" s="296"/>
      <c r="AI85" s="296"/>
      <c r="AJ85" s="296"/>
      <c r="AK85" s="296"/>
      <c r="AL85" s="288"/>
      <c r="AM85" s="288"/>
      <c r="AN85" s="288"/>
      <c r="AO85" s="288"/>
      <c r="AP85" s="288"/>
      <c r="AQ85" s="288"/>
      <c r="AR85" s="288"/>
      <c r="AS85" s="288"/>
      <c r="AT85" s="288"/>
      <c r="AV85" s="480"/>
      <c r="AW85" s="481"/>
      <c r="AX85" s="481"/>
      <c r="AY85" s="482"/>
    </row>
    <row r="86" spans="8:51" ht="14.25">
      <c r="H86" s="307"/>
      <c r="I86" s="307"/>
      <c r="J86" s="307"/>
      <c r="K86" s="307"/>
      <c r="L86" s="307"/>
      <c r="M86" s="307"/>
      <c r="N86" s="307"/>
      <c r="O86" s="307"/>
      <c r="P86" s="307"/>
      <c r="Q86" s="307"/>
      <c r="R86" s="307"/>
      <c r="S86" s="307"/>
      <c r="T86" s="302"/>
      <c r="AF86" s="306"/>
      <c r="AG86" s="306"/>
      <c r="AH86" s="306"/>
      <c r="AI86" s="306"/>
      <c r="AJ86" s="306"/>
      <c r="AK86" s="306"/>
      <c r="AL86" s="288"/>
      <c r="AM86" s="288"/>
      <c r="AN86" s="288"/>
      <c r="AO86" s="288"/>
      <c r="AP86" s="288"/>
      <c r="AQ86" s="288"/>
      <c r="AS86" s="288"/>
      <c r="AT86" s="288"/>
      <c r="AV86" s="467" t="s">
        <v>119</v>
      </c>
      <c r="AW86" s="467"/>
      <c r="AX86" s="467"/>
      <c r="AY86" s="467"/>
    </row>
    <row r="87" spans="8:51" ht="14.25">
      <c r="H87" s="303"/>
      <c r="I87" s="303"/>
      <c r="J87" s="303"/>
      <c r="K87" s="303"/>
      <c r="L87" s="303"/>
      <c r="M87" s="303"/>
      <c r="N87" s="303"/>
      <c r="O87" s="303"/>
      <c r="P87" s="303"/>
      <c r="Q87" s="303"/>
      <c r="R87" s="303"/>
      <c r="S87" s="303"/>
      <c r="T87" s="302"/>
      <c r="AF87" s="85"/>
      <c r="AK87" s="85"/>
      <c r="AL87" s="307"/>
      <c r="AM87" s="307"/>
      <c r="AN87" s="307"/>
      <c r="AO87" s="307"/>
      <c r="AP87" s="307"/>
      <c r="AQ87" s="307"/>
      <c r="AR87" s="307"/>
      <c r="AS87" s="307"/>
      <c r="AT87" s="307"/>
      <c r="AU87" s="307"/>
      <c r="AV87" s="307"/>
      <c r="AW87" s="307"/>
      <c r="AX87" s="302"/>
      <c r="AY87" s="87"/>
    </row>
    <row r="88" spans="1:51" ht="14.25">
      <c r="A88" s="288" t="s">
        <v>120</v>
      </c>
      <c r="AF88" s="85"/>
      <c r="AK88" s="85"/>
      <c r="AL88" s="307"/>
      <c r="AN88" s="303"/>
      <c r="AO88" s="303"/>
      <c r="AP88" s="303"/>
      <c r="AQ88" s="303"/>
      <c r="AR88" s="303"/>
      <c r="AS88" s="303"/>
      <c r="AT88" s="303"/>
      <c r="AU88" s="303"/>
      <c r="AV88" s="303"/>
      <c r="AW88" s="303"/>
      <c r="AX88" s="303"/>
      <c r="AY88" s="305" t="s">
        <v>121</v>
      </c>
    </row>
    <row r="89" spans="32:37" ht="15" customHeight="1">
      <c r="AF89" s="85"/>
      <c r="AK89" s="85"/>
    </row>
    <row r="90" spans="2:37" ht="15" customHeight="1">
      <c r="B90" s="307"/>
      <c r="C90" s="307"/>
      <c r="D90" s="307"/>
      <c r="E90" s="307"/>
      <c r="F90" s="307"/>
      <c r="G90" s="307"/>
      <c r="H90" s="307"/>
      <c r="I90" s="307"/>
      <c r="J90" s="307"/>
      <c r="K90" s="307"/>
      <c r="L90" s="307"/>
      <c r="M90" s="307"/>
      <c r="N90" s="307"/>
      <c r="O90" s="307"/>
      <c r="P90" s="307"/>
      <c r="Q90" s="307"/>
      <c r="R90" s="307"/>
      <c r="S90" s="307"/>
      <c r="T90" s="308"/>
      <c r="U90" s="309"/>
      <c r="AF90" s="85"/>
      <c r="AK90" s="85"/>
    </row>
    <row r="91" spans="1:51" ht="24" customHeight="1">
      <c r="A91" s="471"/>
      <c r="B91" s="472"/>
      <c r="C91" s="472"/>
      <c r="D91" s="472"/>
      <c r="E91" s="472"/>
      <c r="F91" s="472"/>
      <c r="G91" s="473"/>
      <c r="H91" s="307"/>
      <c r="I91" s="474"/>
      <c r="J91" s="475"/>
      <c r="K91" s="475"/>
      <c r="L91" s="475"/>
      <c r="M91" s="475"/>
      <c r="N91" s="475"/>
      <c r="O91" s="476"/>
      <c r="P91" s="307"/>
      <c r="Q91" s="477"/>
      <c r="R91" s="478"/>
      <c r="S91" s="478"/>
      <c r="T91" s="479"/>
      <c r="AF91" s="85"/>
      <c r="AK91" s="85"/>
      <c r="AL91" s="307"/>
      <c r="AN91" s="480"/>
      <c r="AO91" s="481"/>
      <c r="AP91" s="481"/>
      <c r="AQ91" s="482"/>
      <c r="AR91" s="303"/>
      <c r="AS91" s="480"/>
      <c r="AT91" s="481"/>
      <c r="AU91" s="481"/>
      <c r="AV91" s="482"/>
      <c r="AX91" s="483"/>
      <c r="AY91" s="484"/>
    </row>
    <row r="92" spans="1:51" ht="14.25">
      <c r="A92" s="467" t="s">
        <v>122</v>
      </c>
      <c r="B92" s="467"/>
      <c r="C92" s="467"/>
      <c r="D92" s="467"/>
      <c r="E92" s="467"/>
      <c r="F92" s="467"/>
      <c r="G92" s="467"/>
      <c r="H92" s="307"/>
      <c r="I92" s="467" t="s">
        <v>123</v>
      </c>
      <c r="J92" s="467"/>
      <c r="K92" s="467"/>
      <c r="L92" s="467"/>
      <c r="M92" s="467"/>
      <c r="N92" s="467"/>
      <c r="O92" s="467"/>
      <c r="P92" s="307"/>
      <c r="Q92" s="468" t="s">
        <v>124</v>
      </c>
      <c r="R92" s="468"/>
      <c r="S92" s="468"/>
      <c r="T92" s="468"/>
      <c r="AF92" s="85"/>
      <c r="AK92" s="85"/>
      <c r="AN92" s="469" t="s">
        <v>123</v>
      </c>
      <c r="AO92" s="469"/>
      <c r="AP92" s="469"/>
      <c r="AQ92" s="469"/>
      <c r="AR92" s="303"/>
      <c r="AS92" s="469" t="s">
        <v>125</v>
      </c>
      <c r="AT92" s="469"/>
      <c r="AU92" s="469"/>
      <c r="AV92" s="469"/>
      <c r="AX92" s="470" t="s">
        <v>124</v>
      </c>
      <c r="AY92" s="470"/>
    </row>
    <row r="93" spans="40:47" ht="14.25">
      <c r="AN93" s="83"/>
      <c r="AO93" s="83"/>
      <c r="AP93" s="116"/>
      <c r="AQ93" s="116"/>
      <c r="AR93" s="310"/>
      <c r="AS93" s="310"/>
      <c r="AT93" s="310"/>
      <c r="AU93" s="310"/>
    </row>
  </sheetData>
  <sheetProtection/>
  <mergeCells count="111">
    <mergeCell ref="A1:AY1"/>
    <mergeCell ref="A2:AY2"/>
    <mergeCell ref="E6:K6"/>
    <mergeCell ref="E7:K7"/>
    <mergeCell ref="E9:K9"/>
    <mergeCell ref="M9:P9"/>
    <mergeCell ref="R9:AC9"/>
    <mergeCell ref="E4:K4"/>
    <mergeCell ref="M4:P4"/>
    <mergeCell ref="R4:AC4"/>
    <mergeCell ref="E5:K5"/>
    <mergeCell ref="M5:P5"/>
    <mergeCell ref="R5:AC5"/>
    <mergeCell ref="E10:K10"/>
    <mergeCell ref="M10:P10"/>
    <mergeCell ref="R10:AC10"/>
    <mergeCell ref="E12:Y13"/>
    <mergeCell ref="Z12:AC12"/>
    <mergeCell ref="Z13:AC13"/>
    <mergeCell ref="E15:K15"/>
    <mergeCell ref="M15:S15"/>
    <mergeCell ref="U15:X15"/>
    <mergeCell ref="Z15:AC15"/>
    <mergeCell ref="M16:S16"/>
    <mergeCell ref="U16:X16"/>
    <mergeCell ref="Z16:AC16"/>
    <mergeCell ref="E17:F17"/>
    <mergeCell ref="H17:K17"/>
    <mergeCell ref="E18:F18"/>
    <mergeCell ref="H18:K18"/>
    <mergeCell ref="A20:AX20"/>
    <mergeCell ref="A21:A27"/>
    <mergeCell ref="B21:S27"/>
    <mergeCell ref="T21:T27"/>
    <mergeCell ref="U21:U27"/>
    <mergeCell ref="V21:AA22"/>
    <mergeCell ref="AB21:AF22"/>
    <mergeCell ref="AG21:AJ22"/>
    <mergeCell ref="AK21:AP22"/>
    <mergeCell ref="AQ21:AT22"/>
    <mergeCell ref="AU21:AX22"/>
    <mergeCell ref="AY21:AY27"/>
    <mergeCell ref="AB23:AB27"/>
    <mergeCell ref="AC23:AC27"/>
    <mergeCell ref="AD23:AD27"/>
    <mergeCell ref="AE23:AE27"/>
    <mergeCell ref="AL23:AL27"/>
    <mergeCell ref="AM23:AM27"/>
    <mergeCell ref="AV23:AV27"/>
    <mergeCell ref="AW23:AW27"/>
    <mergeCell ref="V23:V27"/>
    <mergeCell ref="W23:W27"/>
    <mergeCell ref="X23:X27"/>
    <mergeCell ref="Y23:Y27"/>
    <mergeCell ref="Z23:Z27"/>
    <mergeCell ref="AA23:AA27"/>
    <mergeCell ref="AX23:AX27"/>
    <mergeCell ref="BA27:BB28"/>
    <mergeCell ref="AF23:AF27"/>
    <mergeCell ref="AG23:AG27"/>
    <mergeCell ref="AH23:AH27"/>
    <mergeCell ref="AI23:AI27"/>
    <mergeCell ref="AT23:AT27"/>
    <mergeCell ref="AU23:AU27"/>
    <mergeCell ref="B28:S28"/>
    <mergeCell ref="B29:S29"/>
    <mergeCell ref="AP23:AP27"/>
    <mergeCell ref="AQ23:AQ27"/>
    <mergeCell ref="AR23:AR27"/>
    <mergeCell ref="AS23:AS27"/>
    <mergeCell ref="AN23:AN27"/>
    <mergeCell ref="AO23:AO27"/>
    <mergeCell ref="AJ23:AJ27"/>
    <mergeCell ref="AK23:AK27"/>
    <mergeCell ref="B30:S30"/>
    <mergeCell ref="B31:S31"/>
    <mergeCell ref="B32:S32"/>
    <mergeCell ref="B33:S33"/>
    <mergeCell ref="B34:S34"/>
    <mergeCell ref="B35:S35"/>
    <mergeCell ref="B36:S36"/>
    <mergeCell ref="B37:S37"/>
    <mergeCell ref="B38:S38"/>
    <mergeCell ref="B39:S39"/>
    <mergeCell ref="B40:S40"/>
    <mergeCell ref="B41:S41"/>
    <mergeCell ref="B42:S42"/>
    <mergeCell ref="B43:S43"/>
    <mergeCell ref="B44:S44"/>
    <mergeCell ref="B45:S45"/>
    <mergeCell ref="B46:S46"/>
    <mergeCell ref="B47:S47"/>
    <mergeCell ref="B48:S48"/>
    <mergeCell ref="B49:S49"/>
    <mergeCell ref="B50:S50"/>
    <mergeCell ref="B51:S51"/>
    <mergeCell ref="AY52:AY54"/>
    <mergeCell ref="AV85:AY85"/>
    <mergeCell ref="AV86:AY86"/>
    <mergeCell ref="A91:G91"/>
    <mergeCell ref="I91:O91"/>
    <mergeCell ref="Q91:T91"/>
    <mergeCell ref="AN91:AQ91"/>
    <mergeCell ref="AS91:AV91"/>
    <mergeCell ref="AX91:AY91"/>
    <mergeCell ref="A92:G92"/>
    <mergeCell ref="I92:O92"/>
    <mergeCell ref="Q92:T92"/>
    <mergeCell ref="AN92:AQ92"/>
    <mergeCell ref="AS92:AV92"/>
    <mergeCell ref="AX92:AY92"/>
  </mergeCells>
  <conditionalFormatting sqref="E4:K4 M4:P4 R4:AC4 E6:K6 E9:K9 M9:P9 R9:AC9 E17:F17 H17:K17 AS91">
    <cfRule type="containsBlanks" priority="11" dxfId="0" stopIfTrue="1">
      <formula>LEN(TRIM(E4))=0</formula>
    </cfRule>
  </conditionalFormatting>
  <conditionalFormatting sqref="A91:G91">
    <cfRule type="containsBlanks" priority="10" dxfId="0" stopIfTrue="1">
      <formula>LEN(TRIM(A91))=0</formula>
    </cfRule>
  </conditionalFormatting>
  <conditionalFormatting sqref="I91:O91">
    <cfRule type="containsBlanks" priority="9" dxfId="0" stopIfTrue="1">
      <formula>LEN(TRIM(I91))=0</formula>
    </cfRule>
  </conditionalFormatting>
  <conditionalFormatting sqref="Q91:T91">
    <cfRule type="containsBlanks" priority="8" dxfId="0" stopIfTrue="1">
      <formula>LEN(TRIM(Q91))=0</formula>
    </cfRule>
  </conditionalFormatting>
  <conditionalFormatting sqref="AX91">
    <cfRule type="containsBlanks" priority="7" dxfId="0" stopIfTrue="1">
      <formula>LEN(TRIM(AX91))=0</formula>
    </cfRule>
  </conditionalFormatting>
  <conditionalFormatting sqref="AN91">
    <cfRule type="containsBlanks" priority="6" dxfId="0" stopIfTrue="1">
      <formula>LEN(TRIM(AN91))=0</formula>
    </cfRule>
  </conditionalFormatting>
  <conditionalFormatting sqref="AV85">
    <cfRule type="containsBlanks" priority="5" dxfId="0" stopIfTrue="1">
      <formula>LEN(TRIM(AV85))=0</formula>
    </cfRule>
  </conditionalFormatting>
  <conditionalFormatting sqref="E15:K15">
    <cfRule type="containsBlanks" priority="4" dxfId="0" stopIfTrue="1">
      <formula>LEN(TRIM(E15))=0</formula>
    </cfRule>
  </conditionalFormatting>
  <conditionalFormatting sqref="M15:S15">
    <cfRule type="containsBlanks" priority="3" dxfId="0" stopIfTrue="1">
      <formula>LEN(TRIM(M15))=0</formula>
    </cfRule>
  </conditionalFormatting>
  <conditionalFormatting sqref="U15:X15">
    <cfRule type="containsBlanks" priority="2" dxfId="0" stopIfTrue="1">
      <formula>LEN(TRIM(U15))=0</formula>
    </cfRule>
  </conditionalFormatting>
  <conditionalFormatting sqref="Z15:AC15">
    <cfRule type="containsBlanks" priority="1" dxfId="0" stopIfTrue="1">
      <formula>LEN(TRIM(Z15))=0</formula>
    </cfRule>
  </conditionalFormatting>
  <dataValidations count="2">
    <dataValidation type="list" allowBlank="1" showErrorMessage="1" errorTitle="Nepareizs formāts" error="Lūdzu izvēlieties gadu no izvēlnes!" sqref="E17:F17">
      <formula1>"2016,2017,2018,2019,2020"</formula1>
    </dataValidation>
    <dataValidation type="list" allowBlank="1" showErrorMessage="1" errorTitle="Nepareizs formāts!" error="Lūdzu izvēlieties mēnesi no izvēlnes!&#10;" sqref="H17:K17">
      <formula1>"Janvāris,Februāris,Marts,Aprīlis,Maijs,Jūnijs,Jūlijs,Augusts,Septembris,Oktobris,Novembris,Decembris"</formula1>
    </dataValidation>
  </dataValidations>
  <printOptions/>
  <pageMargins left="0.7" right="0.7" top="0.75" bottom="0.75" header="0.3" footer="0.3"/>
  <pageSetup horizontalDpi="600" verticalDpi="600" orientation="landscape" paperSize="9" scale="35" r:id="rId1"/>
</worksheet>
</file>

<file path=xl/worksheets/sheet8.xml><?xml version="1.0" encoding="utf-8"?>
<worksheet xmlns="http://schemas.openxmlformats.org/spreadsheetml/2006/main" xmlns:r="http://schemas.openxmlformats.org/officeDocument/2006/relationships">
  <dimension ref="A1:C29"/>
  <sheetViews>
    <sheetView zoomScale="120" zoomScaleNormal="120" zoomScalePageLayoutView="0" workbookViewId="0" topLeftCell="A1">
      <selection activeCell="C15" sqref="C15"/>
    </sheetView>
  </sheetViews>
  <sheetFormatPr defaultColWidth="9.140625" defaultRowHeight="12.75"/>
  <cols>
    <col min="1" max="1" width="3.7109375" style="319" bestFit="1" customWidth="1"/>
    <col min="2" max="2" width="25.7109375" style="312" customWidth="1"/>
    <col min="3" max="3" width="78.140625" style="312" customWidth="1"/>
    <col min="4" max="16384" width="9.140625" style="312" customWidth="1"/>
  </cols>
  <sheetData>
    <row r="1" spans="2:3" s="23" customFormat="1" ht="15.75">
      <c r="B1" s="24"/>
      <c r="C1" s="311" t="s">
        <v>339</v>
      </c>
    </row>
    <row r="2" spans="1:3" s="23" customFormat="1" ht="31.5" customHeight="1">
      <c r="A2" s="428" t="s">
        <v>600</v>
      </c>
      <c r="B2" s="413"/>
      <c r="C2" s="413"/>
    </row>
    <row r="3" spans="1:3" ht="15.75">
      <c r="A3" s="565" t="s">
        <v>126</v>
      </c>
      <c r="B3" s="565"/>
      <c r="C3" s="565"/>
    </row>
    <row r="4" spans="1:3" ht="26.25" customHeight="1">
      <c r="A4" s="313" t="s">
        <v>127</v>
      </c>
      <c r="B4" s="314" t="s">
        <v>128</v>
      </c>
      <c r="C4" s="314" t="s">
        <v>129</v>
      </c>
    </row>
    <row r="5" spans="1:3" ht="15.75">
      <c r="A5" s="563">
        <v>1</v>
      </c>
      <c r="B5" s="564" t="s">
        <v>130</v>
      </c>
      <c r="C5" s="316" t="s">
        <v>131</v>
      </c>
    </row>
    <row r="6" spans="1:3" ht="18.75">
      <c r="A6" s="563"/>
      <c r="B6" s="564"/>
      <c r="C6" s="315" t="s">
        <v>793</v>
      </c>
    </row>
    <row r="7" spans="1:3" ht="18.75">
      <c r="A7" s="563"/>
      <c r="B7" s="564"/>
      <c r="C7" s="315" t="s">
        <v>132</v>
      </c>
    </row>
    <row r="8" spans="1:3" ht="15.75">
      <c r="A8" s="563"/>
      <c r="B8" s="564"/>
      <c r="C8" s="315" t="s">
        <v>133</v>
      </c>
    </row>
    <row r="9" spans="1:3" ht="15.75">
      <c r="A9" s="563"/>
      <c r="B9" s="564"/>
      <c r="C9" s="315" t="s">
        <v>134</v>
      </c>
    </row>
    <row r="10" spans="1:3" ht="15.75">
      <c r="A10" s="563"/>
      <c r="B10" s="564"/>
      <c r="C10" s="315" t="s">
        <v>135</v>
      </c>
    </row>
    <row r="11" spans="1:3" ht="15.75">
      <c r="A11" s="563"/>
      <c r="B11" s="564"/>
      <c r="C11" s="315" t="s">
        <v>136</v>
      </c>
    </row>
    <row r="12" spans="1:3" ht="15.75">
      <c r="A12" s="563"/>
      <c r="B12" s="564"/>
      <c r="C12" s="315" t="s">
        <v>137</v>
      </c>
    </row>
    <row r="13" spans="1:3" ht="31.5">
      <c r="A13" s="563"/>
      <c r="B13" s="564"/>
      <c r="C13" s="317" t="s">
        <v>138</v>
      </c>
    </row>
    <row r="14" spans="1:3" ht="15.75">
      <c r="A14" s="563"/>
      <c r="B14" s="564"/>
      <c r="C14" s="317" t="s">
        <v>139</v>
      </c>
    </row>
    <row r="15" spans="1:3" ht="31.5">
      <c r="A15" s="563"/>
      <c r="B15" s="564"/>
      <c r="C15" s="317" t="s">
        <v>140</v>
      </c>
    </row>
    <row r="16" spans="1:3" ht="15.75">
      <c r="A16" s="563">
        <v>2</v>
      </c>
      <c r="B16" s="564" t="s">
        <v>141</v>
      </c>
      <c r="C16" s="317" t="s">
        <v>142</v>
      </c>
    </row>
    <row r="17" spans="1:3" ht="31.5">
      <c r="A17" s="563"/>
      <c r="B17" s="564"/>
      <c r="C17" s="317" t="s">
        <v>143</v>
      </c>
    </row>
    <row r="18" spans="1:3" ht="31.5">
      <c r="A18" s="563"/>
      <c r="B18" s="564"/>
      <c r="C18" s="317" t="s">
        <v>144</v>
      </c>
    </row>
    <row r="19" spans="1:3" ht="31.5">
      <c r="A19" s="313">
        <v>3</v>
      </c>
      <c r="B19" s="315" t="s">
        <v>145</v>
      </c>
      <c r="C19" s="317" t="s">
        <v>146</v>
      </c>
    </row>
    <row r="20" spans="1:3" ht="63">
      <c r="A20" s="563">
        <v>4</v>
      </c>
      <c r="B20" s="564" t="s">
        <v>147</v>
      </c>
      <c r="C20" s="317" t="s">
        <v>782</v>
      </c>
    </row>
    <row r="21" spans="1:3" ht="63">
      <c r="A21" s="563"/>
      <c r="B21" s="564"/>
      <c r="C21" s="317" t="s">
        <v>148</v>
      </c>
    </row>
    <row r="22" spans="1:3" ht="31.5">
      <c r="A22" s="563"/>
      <c r="B22" s="564"/>
      <c r="C22" s="317" t="s">
        <v>149</v>
      </c>
    </row>
    <row r="23" spans="1:3" ht="31.5">
      <c r="A23" s="563">
        <v>5</v>
      </c>
      <c r="B23" s="564" t="s">
        <v>150</v>
      </c>
      <c r="C23" s="317" t="s">
        <v>781</v>
      </c>
    </row>
    <row r="24" spans="1:3" ht="31.5">
      <c r="A24" s="563"/>
      <c r="B24" s="564"/>
      <c r="C24" s="317" t="s">
        <v>151</v>
      </c>
    </row>
    <row r="25" spans="1:3" ht="15.75">
      <c r="A25" s="563"/>
      <c r="B25" s="564"/>
      <c r="C25" s="318" t="s">
        <v>152</v>
      </c>
    </row>
    <row r="26" spans="1:3" ht="31.5">
      <c r="A26" s="563"/>
      <c r="B26" s="564"/>
      <c r="C26" s="317" t="s">
        <v>153</v>
      </c>
    </row>
    <row r="27" spans="1:3" ht="15.75">
      <c r="A27" s="563"/>
      <c r="B27" s="564"/>
      <c r="C27" s="317" t="s">
        <v>154</v>
      </c>
    </row>
    <row r="28" spans="1:3" ht="15.75">
      <c r="A28" s="563"/>
      <c r="B28" s="564"/>
      <c r="C28" s="315" t="s">
        <v>155</v>
      </c>
    </row>
    <row r="29" spans="1:3" ht="47.25">
      <c r="A29" s="313">
        <v>6</v>
      </c>
      <c r="B29" s="315" t="s">
        <v>156</v>
      </c>
      <c r="C29" s="317" t="s">
        <v>157</v>
      </c>
    </row>
  </sheetData>
  <sheetProtection/>
  <mergeCells count="10">
    <mergeCell ref="A20:A22"/>
    <mergeCell ref="B20:B22"/>
    <mergeCell ref="A23:A28"/>
    <mergeCell ref="B23:B28"/>
    <mergeCell ref="A2:C2"/>
    <mergeCell ref="A3:C3"/>
    <mergeCell ref="A5:A15"/>
    <mergeCell ref="B5:B15"/>
    <mergeCell ref="A16:A18"/>
    <mergeCell ref="B16:B18"/>
  </mergeCells>
  <printOptions/>
  <pageMargins left="0.7" right="0.7" top="0.75" bottom="0.75" header="0.3" footer="0.3"/>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dimension ref="A1:P292"/>
  <sheetViews>
    <sheetView zoomScale="110" zoomScaleNormal="110" zoomScalePageLayoutView="0" workbookViewId="0" topLeftCell="A201">
      <selection activeCell="H275" sqref="H275"/>
    </sheetView>
  </sheetViews>
  <sheetFormatPr defaultColWidth="9.140625" defaultRowHeight="12.75"/>
  <cols>
    <col min="1" max="1" width="7.00390625" style="344" customWidth="1"/>
    <col min="2" max="2" width="7.7109375" style="344" customWidth="1"/>
    <col min="3" max="3" width="50.00390625" style="344" customWidth="1"/>
    <col min="4" max="4" width="9.140625" style="344" customWidth="1"/>
    <col min="5" max="5" width="11.00390625" style="344" customWidth="1"/>
    <col min="6" max="16384" width="9.140625" style="344" customWidth="1"/>
  </cols>
  <sheetData>
    <row r="1" spans="2:16" s="23" customFormat="1" ht="15.75">
      <c r="B1" s="574" t="s">
        <v>338</v>
      </c>
      <c r="C1" s="575"/>
      <c r="D1" s="575"/>
      <c r="E1" s="575"/>
      <c r="F1" s="575"/>
      <c r="G1" s="575"/>
      <c r="H1" s="575"/>
      <c r="I1" s="575"/>
      <c r="J1" s="575"/>
      <c r="K1" s="575"/>
      <c r="L1" s="575"/>
      <c r="M1" s="575"/>
      <c r="N1" s="575"/>
      <c r="O1" s="575"/>
      <c r="P1" s="575"/>
    </row>
    <row r="2" spans="1:16" s="23" customFormat="1" ht="31.5" customHeight="1">
      <c r="A2" s="428" t="s">
        <v>600</v>
      </c>
      <c r="B2" s="413"/>
      <c r="C2" s="413"/>
      <c r="D2" s="456"/>
      <c r="E2" s="456"/>
      <c r="F2" s="456"/>
      <c r="G2" s="456"/>
      <c r="H2" s="456"/>
      <c r="I2" s="456"/>
      <c r="J2" s="456"/>
      <c r="K2" s="456"/>
      <c r="L2" s="456"/>
      <c r="M2" s="456"/>
      <c r="N2" s="456"/>
      <c r="O2" s="456"/>
      <c r="P2" s="456"/>
    </row>
    <row r="3" spans="1:16" ht="64.5" customHeight="1">
      <c r="A3" s="570" t="s">
        <v>160</v>
      </c>
      <c r="B3" s="570"/>
      <c r="C3" s="570"/>
      <c r="D3" s="570"/>
      <c r="E3" s="570"/>
      <c r="F3" s="570"/>
      <c r="G3" s="570"/>
      <c r="H3" s="570"/>
      <c r="I3" s="570"/>
      <c r="J3" s="570"/>
      <c r="K3" s="570"/>
      <c r="L3" s="570"/>
      <c r="M3" s="570"/>
      <c r="N3" s="570"/>
      <c r="O3" s="570"/>
      <c r="P3" s="570"/>
    </row>
    <row r="4" spans="1:16" ht="15">
      <c r="A4" s="571" t="s">
        <v>161</v>
      </c>
      <c r="B4" s="572"/>
      <c r="C4" s="572"/>
      <c r="D4" s="572"/>
      <c r="E4" s="572"/>
      <c r="F4" s="572"/>
      <c r="G4" s="572"/>
      <c r="H4" s="572"/>
      <c r="I4" s="572"/>
      <c r="J4" s="572"/>
      <c r="K4" s="572"/>
      <c r="L4" s="572"/>
      <c r="M4" s="572"/>
      <c r="N4" s="572"/>
      <c r="O4" s="572"/>
      <c r="P4" s="572"/>
    </row>
    <row r="5" spans="1:16" ht="15">
      <c r="A5" s="571" t="s">
        <v>162</v>
      </c>
      <c r="B5" s="572"/>
      <c r="C5" s="572"/>
      <c r="D5" s="572"/>
      <c r="E5" s="572"/>
      <c r="F5" s="572"/>
      <c r="G5" s="572"/>
      <c r="H5" s="572"/>
      <c r="I5" s="572"/>
      <c r="J5" s="572"/>
      <c r="K5" s="572"/>
      <c r="L5" s="572"/>
      <c r="M5" s="572"/>
      <c r="N5" s="572"/>
      <c r="O5" s="572"/>
      <c r="P5" s="572"/>
    </row>
    <row r="6" spans="1:16" ht="15">
      <c r="A6" s="573" t="s">
        <v>163</v>
      </c>
      <c r="B6" s="572"/>
      <c r="C6" s="572"/>
      <c r="D6" s="572"/>
      <c r="E6" s="572"/>
      <c r="F6" s="572"/>
      <c r="G6" s="572"/>
      <c r="H6" s="572"/>
      <c r="I6" s="572"/>
      <c r="J6" s="572"/>
      <c r="K6" s="572"/>
      <c r="L6" s="572"/>
      <c r="M6" s="572"/>
      <c r="N6" s="572"/>
      <c r="O6" s="572"/>
      <c r="P6" s="572"/>
    </row>
    <row r="7" spans="1:16" ht="15.75">
      <c r="A7" s="566" t="str">
        <f>'19.pielikums'!A8:H8</f>
        <v>Būves nosaukums:Energoefektivitātes paaugstināšana daudzdzīvokļu dzīvojamā mājā Andreja Upīša iela 6, Valmierā</v>
      </c>
      <c r="B7" s="567"/>
      <c r="C7" s="567"/>
      <c r="D7" s="567"/>
      <c r="E7" s="567"/>
      <c r="F7" s="567"/>
      <c r="G7" s="567"/>
      <c r="H7" s="567"/>
      <c r="I7" s="567"/>
      <c r="J7" s="567"/>
      <c r="K7" s="567"/>
      <c r="L7" s="567"/>
      <c r="M7" s="567"/>
      <c r="N7" s="567"/>
      <c r="O7" s="567"/>
      <c r="P7" s="567"/>
    </row>
    <row r="8" spans="1:16" ht="15.75">
      <c r="A8" s="566" t="str">
        <f>'19.pielikums'!A9:H9</f>
        <v>Objekta nosaukums:Energoefektivitātes paaugstināšana daudzdzīvokļu dzīvojamā mājā Andreja Upīša iela 6, Valmierā</v>
      </c>
      <c r="B8" s="567"/>
      <c r="C8" s="567"/>
      <c r="D8" s="567"/>
      <c r="E8" s="567"/>
      <c r="F8" s="567"/>
      <c r="G8" s="567"/>
      <c r="H8" s="567"/>
      <c r="I8" s="567"/>
      <c r="J8" s="567"/>
      <c r="K8" s="567"/>
      <c r="L8" s="567"/>
      <c r="M8" s="567"/>
      <c r="N8" s="567"/>
      <c r="O8" s="567"/>
      <c r="P8" s="567"/>
    </row>
    <row r="9" spans="1:16" ht="15.75">
      <c r="A9" s="566" t="str">
        <f>'19.pielikums'!A10:H10</f>
        <v>Objekta adrese:Andreja Upīša iela 6, Valmierā</v>
      </c>
      <c r="B9" s="567"/>
      <c r="C9" s="567"/>
      <c r="D9" s="567"/>
      <c r="E9" s="567"/>
      <c r="F9" s="567"/>
      <c r="G9" s="567"/>
      <c r="H9" s="567"/>
      <c r="I9" s="567"/>
      <c r="J9" s="567"/>
      <c r="K9" s="567"/>
      <c r="L9" s="567"/>
      <c r="M9" s="567"/>
      <c r="N9" s="567"/>
      <c r="O9" s="567"/>
      <c r="P9" s="567"/>
    </row>
    <row r="10" spans="1:16" ht="15.75">
      <c r="A10" s="566" t="str">
        <f>'19.pielikums'!A11:H11</f>
        <v>Pasūtījuma Nr. VN 2018/3</v>
      </c>
      <c r="B10" s="567"/>
      <c r="C10" s="567"/>
      <c r="D10" s="567"/>
      <c r="E10" s="567"/>
      <c r="F10" s="567"/>
      <c r="G10" s="567"/>
      <c r="H10" s="567"/>
      <c r="I10" s="567"/>
      <c r="J10" s="567"/>
      <c r="K10" s="567"/>
      <c r="L10" s="567"/>
      <c r="M10" s="567"/>
      <c r="N10" s="567"/>
      <c r="O10" s="567"/>
      <c r="P10" s="567"/>
    </row>
    <row r="11" spans="1:16" ht="15.75">
      <c r="A11" s="566" t="s">
        <v>164</v>
      </c>
      <c r="B11" s="567"/>
      <c r="C11" s="567"/>
      <c r="D11" s="567"/>
      <c r="E11" s="567"/>
      <c r="F11" s="567"/>
      <c r="G11" s="567"/>
      <c r="H11" s="567"/>
      <c r="I11" s="567"/>
      <c r="J11" s="567"/>
      <c r="K11" s="567"/>
      <c r="L11" s="567"/>
      <c r="M11" s="567"/>
      <c r="N11" s="567"/>
      <c r="O11" s="567"/>
      <c r="P11" s="567"/>
    </row>
    <row r="12" spans="1:16" ht="15.75">
      <c r="A12" s="579" t="s">
        <v>165</v>
      </c>
      <c r="B12" s="580"/>
      <c r="C12" s="580"/>
      <c r="D12" s="580"/>
      <c r="E12" s="580"/>
      <c r="F12" s="580"/>
      <c r="G12" s="580"/>
      <c r="H12" s="580"/>
      <c r="I12" s="580"/>
      <c r="J12" s="580"/>
      <c r="K12" s="580"/>
      <c r="L12" s="580"/>
      <c r="M12" s="580"/>
      <c r="N12" s="580"/>
      <c r="O12" s="580"/>
      <c r="P12" s="580"/>
    </row>
    <row r="13" spans="1:16" ht="15.75">
      <c r="A13" s="568" t="s">
        <v>166</v>
      </c>
      <c r="B13" s="568" t="s">
        <v>167</v>
      </c>
      <c r="C13" s="409" t="s">
        <v>168</v>
      </c>
      <c r="D13" s="568" t="s">
        <v>80</v>
      </c>
      <c r="E13" s="568" t="s">
        <v>2</v>
      </c>
      <c r="F13" s="569" t="s">
        <v>81</v>
      </c>
      <c r="G13" s="569"/>
      <c r="H13" s="569"/>
      <c r="I13" s="569"/>
      <c r="J13" s="569"/>
      <c r="K13" s="569"/>
      <c r="L13" s="569" t="s">
        <v>82</v>
      </c>
      <c r="M13" s="569"/>
      <c r="N13" s="569"/>
      <c r="O13" s="569"/>
      <c r="P13" s="569"/>
    </row>
    <row r="14" spans="1:16" ht="78" customHeight="1">
      <c r="A14" s="568"/>
      <c r="B14" s="568"/>
      <c r="C14" s="409" t="s">
        <v>169</v>
      </c>
      <c r="D14" s="568"/>
      <c r="E14" s="568"/>
      <c r="F14" s="408" t="s">
        <v>170</v>
      </c>
      <c r="G14" s="408" t="s">
        <v>171</v>
      </c>
      <c r="H14" s="408" t="s">
        <v>172</v>
      </c>
      <c r="I14" s="408" t="s">
        <v>173</v>
      </c>
      <c r="J14" s="408" t="s">
        <v>174</v>
      </c>
      <c r="K14" s="408" t="s">
        <v>175</v>
      </c>
      <c r="L14" s="408" t="s">
        <v>176</v>
      </c>
      <c r="M14" s="408" t="s">
        <v>172</v>
      </c>
      <c r="N14" s="408" t="s">
        <v>177</v>
      </c>
      <c r="O14" s="408" t="s">
        <v>174</v>
      </c>
      <c r="P14" s="408" t="s">
        <v>178</v>
      </c>
    </row>
    <row r="15" spans="1:16" ht="15.75">
      <c r="A15" s="402" t="s">
        <v>179</v>
      </c>
      <c r="B15" s="403"/>
      <c r="C15" s="388" t="s">
        <v>759</v>
      </c>
      <c r="D15" s="374"/>
      <c r="E15" s="368"/>
      <c r="F15" s="404"/>
      <c r="G15" s="404"/>
      <c r="H15" s="404"/>
      <c r="I15" s="404"/>
      <c r="J15" s="404"/>
      <c r="K15" s="404"/>
      <c r="L15" s="404"/>
      <c r="M15" s="404"/>
      <c r="N15" s="404"/>
      <c r="O15" s="404"/>
      <c r="P15" s="404"/>
    </row>
    <row r="16" spans="1:16" ht="47.25">
      <c r="A16" s="345" t="s">
        <v>180</v>
      </c>
      <c r="B16" s="320"/>
      <c r="C16" s="381" t="s">
        <v>349</v>
      </c>
      <c r="D16" s="374" t="s">
        <v>9</v>
      </c>
      <c r="E16" s="368">
        <f>(2*19.65+2*10.25)*1*1.2</f>
        <v>71.75999999999999</v>
      </c>
      <c r="F16" s="346"/>
      <c r="G16" s="346"/>
      <c r="H16" s="346"/>
      <c r="I16" s="346"/>
      <c r="J16" s="346"/>
      <c r="K16" s="346"/>
      <c r="L16" s="346"/>
      <c r="M16" s="346"/>
      <c r="N16" s="346"/>
      <c r="O16" s="346"/>
      <c r="P16" s="346"/>
    </row>
    <row r="17" spans="1:16" ht="31.5">
      <c r="A17" s="345" t="s">
        <v>611</v>
      </c>
      <c r="B17" s="347"/>
      <c r="C17" s="381" t="s">
        <v>350</v>
      </c>
      <c r="D17" s="374" t="s">
        <v>9</v>
      </c>
      <c r="E17" s="368">
        <v>71.76</v>
      </c>
      <c r="F17" s="382"/>
      <c r="G17" s="382"/>
      <c r="H17" s="382"/>
      <c r="I17" s="382"/>
      <c r="J17" s="382"/>
      <c r="K17" s="382"/>
      <c r="L17" s="382"/>
      <c r="M17" s="382"/>
      <c r="N17" s="382"/>
      <c r="O17" s="382"/>
      <c r="P17" s="382"/>
    </row>
    <row r="18" spans="1:16" ht="47.25">
      <c r="A18" s="345" t="s">
        <v>612</v>
      </c>
      <c r="B18" s="320"/>
      <c r="C18" s="367" t="s">
        <v>351</v>
      </c>
      <c r="D18" s="373" t="s">
        <v>10</v>
      </c>
      <c r="E18" s="368">
        <f>(2*19.65+2*10.25)*1.6</f>
        <v>95.68</v>
      </c>
      <c r="F18" s="346"/>
      <c r="G18" s="346"/>
      <c r="H18" s="346"/>
      <c r="I18" s="346"/>
      <c r="J18" s="346"/>
      <c r="K18" s="346"/>
      <c r="L18" s="346"/>
      <c r="M18" s="346"/>
      <c r="N18" s="346"/>
      <c r="O18" s="346"/>
      <c r="P18" s="346"/>
    </row>
    <row r="19" spans="1:16" ht="48.75">
      <c r="A19" s="345" t="s">
        <v>613</v>
      </c>
      <c r="B19" s="320"/>
      <c r="C19" s="367" t="s">
        <v>780</v>
      </c>
      <c r="D19" s="371" t="s">
        <v>10</v>
      </c>
      <c r="E19" s="368">
        <v>95.68</v>
      </c>
      <c r="F19" s="346"/>
      <c r="G19" s="346"/>
      <c r="H19" s="346"/>
      <c r="I19" s="346"/>
      <c r="J19" s="346"/>
      <c r="K19" s="346"/>
      <c r="L19" s="346"/>
      <c r="M19" s="346"/>
      <c r="N19" s="346"/>
      <c r="O19" s="346"/>
      <c r="P19" s="346"/>
    </row>
    <row r="20" spans="1:16" ht="31.5">
      <c r="A20" s="345" t="s">
        <v>614</v>
      </c>
      <c r="B20" s="320"/>
      <c r="C20" s="365" t="s">
        <v>352</v>
      </c>
      <c r="D20" s="371" t="s">
        <v>10</v>
      </c>
      <c r="E20" s="368">
        <f>(2*19.65+2*10.25)*1</f>
        <v>59.8</v>
      </c>
      <c r="F20" s="346"/>
      <c r="G20" s="346"/>
      <c r="H20" s="346"/>
      <c r="I20" s="346"/>
      <c r="J20" s="346"/>
      <c r="K20" s="346"/>
      <c r="L20" s="346"/>
      <c r="M20" s="346"/>
      <c r="N20" s="346"/>
      <c r="O20" s="346"/>
      <c r="P20" s="346"/>
    </row>
    <row r="21" spans="1:16" ht="47.25">
      <c r="A21" s="345" t="s">
        <v>615</v>
      </c>
      <c r="B21" s="320"/>
      <c r="C21" s="365" t="s">
        <v>353</v>
      </c>
      <c r="D21" s="371" t="s">
        <v>10</v>
      </c>
      <c r="E21" s="368">
        <v>36</v>
      </c>
      <c r="F21" s="346"/>
      <c r="G21" s="346"/>
      <c r="H21" s="346"/>
      <c r="I21" s="346"/>
      <c r="J21" s="346"/>
      <c r="K21" s="346"/>
      <c r="L21" s="346"/>
      <c r="M21" s="346"/>
      <c r="N21" s="346"/>
      <c r="O21" s="346"/>
      <c r="P21" s="346"/>
    </row>
    <row r="22" spans="1:16" ht="31.5">
      <c r="A22" s="345" t="s">
        <v>616</v>
      </c>
      <c r="B22" s="320"/>
      <c r="C22" s="381" t="s">
        <v>354</v>
      </c>
      <c r="D22" s="373" t="s">
        <v>9</v>
      </c>
      <c r="E22" s="368">
        <f>6*0.85*1.3*0.15+6*3.1*0.85*0.15</f>
        <v>3.366</v>
      </c>
      <c r="F22" s="346"/>
      <c r="G22" s="346"/>
      <c r="H22" s="346"/>
      <c r="I22" s="346"/>
      <c r="J22" s="346"/>
      <c r="K22" s="346"/>
      <c r="L22" s="346"/>
      <c r="M22" s="346"/>
      <c r="N22" s="346"/>
      <c r="O22" s="346"/>
      <c r="P22" s="346"/>
    </row>
    <row r="23" spans="1:16" ht="15.75">
      <c r="A23" s="345" t="s">
        <v>617</v>
      </c>
      <c r="B23" s="320"/>
      <c r="C23" s="380" t="s">
        <v>355</v>
      </c>
      <c r="D23" s="366" t="s">
        <v>10</v>
      </c>
      <c r="E23" s="368">
        <f>6*3.1*0.85</f>
        <v>15.81</v>
      </c>
      <c r="F23" s="346"/>
      <c r="G23" s="346"/>
      <c r="H23" s="346"/>
      <c r="I23" s="346"/>
      <c r="J23" s="346"/>
      <c r="K23" s="346"/>
      <c r="L23" s="346"/>
      <c r="M23" s="346"/>
      <c r="N23" s="346"/>
      <c r="O23" s="346"/>
      <c r="P23" s="346"/>
    </row>
    <row r="24" spans="1:16" ht="31.5">
      <c r="A24" s="345" t="s">
        <v>618</v>
      </c>
      <c r="B24" s="320"/>
      <c r="C24" s="380" t="s">
        <v>356</v>
      </c>
      <c r="D24" s="366" t="s">
        <v>1</v>
      </c>
      <c r="E24" s="368">
        <f>6*0.25</f>
        <v>1.5</v>
      </c>
      <c r="F24" s="346"/>
      <c r="G24" s="346"/>
      <c r="H24" s="346"/>
      <c r="I24" s="346"/>
      <c r="J24" s="346"/>
      <c r="K24" s="346"/>
      <c r="L24" s="346"/>
      <c r="M24" s="346"/>
      <c r="N24" s="346"/>
      <c r="O24" s="346"/>
      <c r="P24" s="346"/>
    </row>
    <row r="25" spans="1:16" ht="31.5">
      <c r="A25" s="345" t="s">
        <v>619</v>
      </c>
      <c r="B25" s="320"/>
      <c r="C25" s="380" t="s">
        <v>357</v>
      </c>
      <c r="D25" s="366" t="s">
        <v>10</v>
      </c>
      <c r="E25" s="366">
        <f>6*0.65*1.15</f>
        <v>4.485</v>
      </c>
      <c r="F25" s="346"/>
      <c r="G25" s="346"/>
      <c r="H25" s="346"/>
      <c r="I25" s="346"/>
      <c r="J25" s="346"/>
      <c r="K25" s="346"/>
      <c r="L25" s="346"/>
      <c r="M25" s="346"/>
      <c r="N25" s="346"/>
      <c r="O25" s="346"/>
      <c r="P25" s="346"/>
    </row>
    <row r="26" spans="1:16" ht="47.25">
      <c r="A26" s="345" t="s">
        <v>620</v>
      </c>
      <c r="B26" s="320"/>
      <c r="C26" s="365" t="s">
        <v>358</v>
      </c>
      <c r="D26" s="383" t="s">
        <v>3</v>
      </c>
      <c r="E26" s="366">
        <v>6</v>
      </c>
      <c r="F26" s="346"/>
      <c r="G26" s="346"/>
      <c r="H26" s="346"/>
      <c r="I26" s="346"/>
      <c r="J26" s="346"/>
      <c r="K26" s="346"/>
      <c r="L26" s="346"/>
      <c r="M26" s="346"/>
      <c r="N26" s="346"/>
      <c r="O26" s="346"/>
      <c r="P26" s="346"/>
    </row>
    <row r="27" spans="1:16" ht="15.75">
      <c r="A27" s="345" t="s">
        <v>621</v>
      </c>
      <c r="B27" s="320"/>
      <c r="C27" s="380" t="s">
        <v>359</v>
      </c>
      <c r="D27" s="371" t="s">
        <v>9</v>
      </c>
      <c r="E27" s="368">
        <f>(2*19.65+2*10.25)*1*0.95</f>
        <v>56.809999999999995</v>
      </c>
      <c r="F27" s="346"/>
      <c r="G27" s="346"/>
      <c r="H27" s="346"/>
      <c r="I27" s="346"/>
      <c r="J27" s="346"/>
      <c r="K27" s="346"/>
      <c r="L27" s="346"/>
      <c r="M27" s="346"/>
      <c r="N27" s="346"/>
      <c r="O27" s="346"/>
      <c r="P27" s="346"/>
    </row>
    <row r="28" spans="1:16" ht="63">
      <c r="A28" s="345" t="s">
        <v>622</v>
      </c>
      <c r="B28" s="347"/>
      <c r="C28" s="372" t="s">
        <v>360</v>
      </c>
      <c r="D28" s="383" t="s">
        <v>10</v>
      </c>
      <c r="E28" s="368">
        <f>(2*19.65+2*10.25)*0.7+4*0.7*0.7-7*1.28*0.7</f>
        <v>37.547999999999995</v>
      </c>
      <c r="F28" s="346"/>
      <c r="G28" s="346"/>
      <c r="H28" s="346"/>
      <c r="I28" s="346"/>
      <c r="J28" s="346"/>
      <c r="K28" s="346"/>
      <c r="L28" s="346"/>
      <c r="M28" s="346"/>
      <c r="N28" s="346"/>
      <c r="O28" s="346"/>
      <c r="P28" s="346"/>
    </row>
    <row r="29" spans="1:16" ht="47.25">
      <c r="A29" s="345" t="s">
        <v>623</v>
      </c>
      <c r="B29" s="320"/>
      <c r="C29" s="381" t="s">
        <v>361</v>
      </c>
      <c r="D29" s="373" t="s">
        <v>10</v>
      </c>
      <c r="E29" s="368">
        <f>(2*19.65+2*10.25)*3</f>
        <v>179.39999999999998</v>
      </c>
      <c r="F29" s="346"/>
      <c r="G29" s="346"/>
      <c r="H29" s="346"/>
      <c r="I29" s="346"/>
      <c r="J29" s="346"/>
      <c r="K29" s="346"/>
      <c r="L29" s="346"/>
      <c r="M29" s="346"/>
      <c r="N29" s="346"/>
      <c r="O29" s="346"/>
      <c r="P29" s="346"/>
    </row>
    <row r="30" spans="1:16" ht="15.75">
      <c r="A30" s="345" t="s">
        <v>624</v>
      </c>
      <c r="B30" s="320"/>
      <c r="C30" s="381" t="s">
        <v>362</v>
      </c>
      <c r="D30" s="373" t="s">
        <v>10</v>
      </c>
      <c r="E30" s="368">
        <f>(2*19.65+2*10.25)*3</f>
        <v>179.39999999999998</v>
      </c>
      <c r="F30" s="346"/>
      <c r="G30" s="346"/>
      <c r="H30" s="346"/>
      <c r="I30" s="346"/>
      <c r="J30" s="346"/>
      <c r="K30" s="346"/>
      <c r="L30" s="346"/>
      <c r="M30" s="346"/>
      <c r="N30" s="346"/>
      <c r="O30" s="346"/>
      <c r="P30" s="346"/>
    </row>
    <row r="31" spans="1:16" ht="15.75">
      <c r="A31" s="405" t="s">
        <v>302</v>
      </c>
      <c r="B31" s="320"/>
      <c r="C31" s="388" t="s">
        <v>760</v>
      </c>
      <c r="D31" s="383"/>
      <c r="E31" s="366"/>
      <c r="F31" s="346"/>
      <c r="G31" s="346"/>
      <c r="H31" s="346"/>
      <c r="I31" s="346"/>
      <c r="J31" s="346"/>
      <c r="K31" s="346"/>
      <c r="L31" s="346"/>
      <c r="M31" s="346"/>
      <c r="N31" s="346"/>
      <c r="O31" s="346"/>
      <c r="P31" s="346"/>
    </row>
    <row r="32" spans="1:16" ht="31.5">
      <c r="A32" s="345" t="s">
        <v>181</v>
      </c>
      <c r="B32" s="320"/>
      <c r="C32" s="365" t="s">
        <v>364</v>
      </c>
      <c r="D32" s="383" t="s">
        <v>1</v>
      </c>
      <c r="E32" s="368">
        <f>(2*19.65+2*10.25)-1.3</f>
        <v>58.5</v>
      </c>
      <c r="F32" s="346"/>
      <c r="G32" s="346"/>
      <c r="H32" s="346"/>
      <c r="I32" s="346"/>
      <c r="J32" s="346"/>
      <c r="K32" s="346"/>
      <c r="L32" s="346"/>
      <c r="M32" s="346"/>
      <c r="N32" s="346"/>
      <c r="O32" s="346"/>
      <c r="P32" s="346"/>
    </row>
    <row r="33" spans="1:16" ht="15.75">
      <c r="A33" s="345" t="s">
        <v>182</v>
      </c>
      <c r="B33" s="320"/>
      <c r="C33" s="365" t="s">
        <v>365</v>
      </c>
      <c r="D33" s="383" t="s">
        <v>1</v>
      </c>
      <c r="E33" s="368">
        <f>12*2.02+6*1.44+6*0.65+1.2</f>
        <v>37.980000000000004</v>
      </c>
      <c r="F33" s="346"/>
      <c r="G33" s="346"/>
      <c r="H33" s="346"/>
      <c r="I33" s="346"/>
      <c r="J33" s="346"/>
      <c r="K33" s="346"/>
      <c r="L33" s="346"/>
      <c r="M33" s="346"/>
      <c r="N33" s="346"/>
      <c r="O33" s="346"/>
      <c r="P33" s="346"/>
    </row>
    <row r="34" spans="1:16" ht="31.5">
      <c r="A34" s="345" t="s">
        <v>183</v>
      </c>
      <c r="B34" s="320"/>
      <c r="C34" s="365" t="s">
        <v>366</v>
      </c>
      <c r="D34" s="383" t="s">
        <v>10</v>
      </c>
      <c r="E34" s="366">
        <v>372.32</v>
      </c>
      <c r="F34" s="346"/>
      <c r="G34" s="346"/>
      <c r="H34" s="346"/>
      <c r="I34" s="346"/>
      <c r="J34" s="346"/>
      <c r="K34" s="346"/>
      <c r="L34" s="346"/>
      <c r="M34" s="346"/>
      <c r="N34" s="346"/>
      <c r="O34" s="346"/>
      <c r="P34" s="346"/>
    </row>
    <row r="35" spans="1:16" ht="63">
      <c r="A35" s="345" t="s">
        <v>184</v>
      </c>
      <c r="B35" s="320"/>
      <c r="C35" s="365" t="s">
        <v>774</v>
      </c>
      <c r="D35" s="371" t="s">
        <v>10</v>
      </c>
      <c r="E35" s="366">
        <v>372.32</v>
      </c>
      <c r="F35" s="346"/>
      <c r="G35" s="346"/>
      <c r="H35" s="346"/>
      <c r="I35" s="346"/>
      <c r="J35" s="346"/>
      <c r="K35" s="346"/>
      <c r="L35" s="346"/>
      <c r="M35" s="346"/>
      <c r="N35" s="346"/>
      <c r="O35" s="346"/>
      <c r="P35" s="346"/>
    </row>
    <row r="36" spans="1:16" ht="47.25">
      <c r="A36" s="345" t="s">
        <v>185</v>
      </c>
      <c r="B36" s="320"/>
      <c r="C36" s="365" t="s">
        <v>367</v>
      </c>
      <c r="D36" s="371" t="s">
        <v>10</v>
      </c>
      <c r="E36" s="366">
        <v>29.98</v>
      </c>
      <c r="F36" s="346"/>
      <c r="G36" s="346"/>
      <c r="H36" s="346"/>
      <c r="I36" s="346"/>
      <c r="J36" s="346"/>
      <c r="K36" s="346"/>
      <c r="L36" s="346"/>
      <c r="M36" s="346"/>
      <c r="N36" s="346"/>
      <c r="O36" s="346"/>
      <c r="P36" s="346"/>
    </row>
    <row r="37" spans="1:16" ht="31.5">
      <c r="A37" s="345" t="s">
        <v>186</v>
      </c>
      <c r="B37" s="320"/>
      <c r="C37" s="365" t="s">
        <v>368</v>
      </c>
      <c r="D37" s="371" t="s">
        <v>10</v>
      </c>
      <c r="E37" s="366">
        <f>372.32+29.98</f>
        <v>402.3</v>
      </c>
      <c r="F37" s="346"/>
      <c r="G37" s="346"/>
      <c r="H37" s="346"/>
      <c r="I37" s="346"/>
      <c r="J37" s="346"/>
      <c r="K37" s="346"/>
      <c r="L37" s="346"/>
      <c r="M37" s="346"/>
      <c r="N37" s="346"/>
      <c r="O37" s="346"/>
      <c r="P37" s="346"/>
    </row>
    <row r="38" spans="1:16" ht="15.75">
      <c r="A38" s="345" t="s">
        <v>187</v>
      </c>
      <c r="B38" s="320"/>
      <c r="C38" s="380" t="s">
        <v>369</v>
      </c>
      <c r="D38" s="371" t="s">
        <v>10</v>
      </c>
      <c r="E38" s="366">
        <v>402.3</v>
      </c>
      <c r="F38" s="346"/>
      <c r="G38" s="346"/>
      <c r="H38" s="346"/>
      <c r="I38" s="346"/>
      <c r="J38" s="346"/>
      <c r="K38" s="346"/>
      <c r="L38" s="346"/>
      <c r="M38" s="346"/>
      <c r="N38" s="346"/>
      <c r="O38" s="346"/>
      <c r="P38" s="346"/>
    </row>
    <row r="39" spans="1:16" ht="15.75">
      <c r="A39" s="345" t="s">
        <v>188</v>
      </c>
      <c r="B39" s="320"/>
      <c r="C39" s="365" t="s">
        <v>370</v>
      </c>
      <c r="D39" s="371" t="s">
        <v>10</v>
      </c>
      <c r="E39" s="366">
        <v>402.3</v>
      </c>
      <c r="F39" s="346"/>
      <c r="G39" s="346"/>
      <c r="H39" s="346"/>
      <c r="I39" s="346"/>
      <c r="J39" s="346"/>
      <c r="K39" s="346"/>
      <c r="L39" s="346"/>
      <c r="M39" s="346"/>
      <c r="N39" s="346"/>
      <c r="O39" s="346"/>
      <c r="P39" s="346"/>
    </row>
    <row r="40" spans="1:16" ht="47.25">
      <c r="A40" s="345" t="s">
        <v>189</v>
      </c>
      <c r="B40" s="347"/>
      <c r="C40" s="365" t="s">
        <v>776</v>
      </c>
      <c r="D40" s="371" t="s">
        <v>10</v>
      </c>
      <c r="E40" s="366">
        <v>402</v>
      </c>
      <c r="F40" s="382"/>
      <c r="G40" s="382"/>
      <c r="H40" s="382"/>
      <c r="I40" s="382"/>
      <c r="J40" s="382"/>
      <c r="K40" s="382"/>
      <c r="L40" s="382"/>
      <c r="M40" s="382"/>
      <c r="N40" s="382"/>
      <c r="O40" s="382"/>
      <c r="P40" s="382"/>
    </row>
    <row r="41" spans="1:16" ht="31.5">
      <c r="A41" s="345" t="s">
        <v>190</v>
      </c>
      <c r="B41" s="320"/>
      <c r="C41" s="372" t="s">
        <v>372</v>
      </c>
      <c r="D41" s="373" t="s">
        <v>1</v>
      </c>
      <c r="E41" s="366">
        <f>2.1*12+1.5*6+0.5*4+1.2</f>
        <v>37.400000000000006</v>
      </c>
      <c r="F41" s="346"/>
      <c r="G41" s="346"/>
      <c r="H41" s="346"/>
      <c r="I41" s="346"/>
      <c r="J41" s="346"/>
      <c r="K41" s="346"/>
      <c r="L41" s="346"/>
      <c r="M41" s="346"/>
      <c r="N41" s="346"/>
      <c r="O41" s="346"/>
      <c r="P41" s="346"/>
    </row>
    <row r="42" spans="1:16" ht="47.25">
      <c r="A42" s="345" t="s">
        <v>625</v>
      </c>
      <c r="B42" s="320"/>
      <c r="C42" s="365" t="s">
        <v>358</v>
      </c>
      <c r="D42" s="383" t="s">
        <v>3</v>
      </c>
      <c r="E42" s="366">
        <v>13</v>
      </c>
      <c r="F42" s="346"/>
      <c r="G42" s="346"/>
      <c r="H42" s="346"/>
      <c r="I42" s="346"/>
      <c r="J42" s="346"/>
      <c r="K42" s="346"/>
      <c r="L42" s="346"/>
      <c r="M42" s="346"/>
      <c r="N42" s="346"/>
      <c r="O42" s="346"/>
      <c r="P42" s="346"/>
    </row>
    <row r="43" spans="1:16" ht="31.5">
      <c r="A43" s="345" t="s">
        <v>626</v>
      </c>
      <c r="B43" s="320"/>
      <c r="C43" s="380" t="s">
        <v>373</v>
      </c>
      <c r="D43" s="366" t="s">
        <v>16</v>
      </c>
      <c r="E43" s="366">
        <v>1</v>
      </c>
      <c r="F43" s="346"/>
      <c r="G43" s="346"/>
      <c r="H43" s="346"/>
      <c r="I43" s="346"/>
      <c r="J43" s="346"/>
      <c r="K43" s="346"/>
      <c r="L43" s="346"/>
      <c r="M43" s="346"/>
      <c r="N43" s="346"/>
      <c r="O43" s="346"/>
      <c r="P43" s="346"/>
    </row>
    <row r="44" spans="1:16" ht="15.75">
      <c r="A44" s="345" t="s">
        <v>627</v>
      </c>
      <c r="B44" s="320"/>
      <c r="C44" s="380" t="s">
        <v>374</v>
      </c>
      <c r="D44" s="366" t="s">
        <v>16</v>
      </c>
      <c r="E44" s="366">
        <v>1</v>
      </c>
      <c r="F44" s="346"/>
      <c r="G44" s="346"/>
      <c r="H44" s="346"/>
      <c r="I44" s="346"/>
      <c r="J44" s="346"/>
      <c r="K44" s="346"/>
      <c r="L44" s="346"/>
      <c r="M44" s="346"/>
      <c r="N44" s="346"/>
      <c r="O44" s="346"/>
      <c r="P44" s="346"/>
    </row>
    <row r="45" spans="1:16" ht="15.75">
      <c r="A45" s="345" t="s">
        <v>779</v>
      </c>
      <c r="B45" s="320"/>
      <c r="C45" s="380" t="s">
        <v>778</v>
      </c>
      <c r="D45" s="373" t="s">
        <v>1</v>
      </c>
      <c r="E45" s="366">
        <v>150</v>
      </c>
      <c r="F45" s="346"/>
      <c r="G45" s="346"/>
      <c r="H45" s="346"/>
      <c r="I45" s="346"/>
      <c r="J45" s="346"/>
      <c r="K45" s="346"/>
      <c r="L45" s="346"/>
      <c r="M45" s="346"/>
      <c r="N45" s="346"/>
      <c r="O45" s="346"/>
      <c r="P45" s="346"/>
    </row>
    <row r="46" spans="1:16" ht="15.75">
      <c r="A46" s="405" t="s">
        <v>191</v>
      </c>
      <c r="B46" s="347"/>
      <c r="C46" s="388" t="s">
        <v>761</v>
      </c>
      <c r="D46" s="366"/>
      <c r="E46" s="371"/>
      <c r="F46" s="382"/>
      <c r="G46" s="382"/>
      <c r="H46" s="382"/>
      <c r="I46" s="382"/>
      <c r="J46" s="382"/>
      <c r="K46" s="382"/>
      <c r="L46" s="382"/>
      <c r="M46" s="382"/>
      <c r="N46" s="382"/>
      <c r="O46" s="382"/>
      <c r="P46" s="382"/>
    </row>
    <row r="47" spans="1:16" ht="15.75">
      <c r="A47" s="345" t="s">
        <v>192</v>
      </c>
      <c r="B47" s="320"/>
      <c r="C47" s="369" t="s">
        <v>376</v>
      </c>
      <c r="D47" s="366" t="s">
        <v>10</v>
      </c>
      <c r="E47" s="366">
        <f>2*0.886*2.071+2*0.986*2.086</f>
        <v>7.783404</v>
      </c>
      <c r="F47" s="346"/>
      <c r="G47" s="346"/>
      <c r="H47" s="346"/>
      <c r="I47" s="346"/>
      <c r="J47" s="346"/>
      <c r="K47" s="346"/>
      <c r="L47" s="346"/>
      <c r="M47" s="346"/>
      <c r="N47" s="346"/>
      <c r="O47" s="346"/>
      <c r="P47" s="346"/>
    </row>
    <row r="48" spans="1:16" ht="31.5">
      <c r="A48" s="345" t="s">
        <v>193</v>
      </c>
      <c r="B48" s="320"/>
      <c r="C48" s="367" t="s">
        <v>377</v>
      </c>
      <c r="D48" s="373" t="s">
        <v>9</v>
      </c>
      <c r="E48" s="368">
        <v>1.2</v>
      </c>
      <c r="F48" s="346"/>
      <c r="G48" s="346"/>
      <c r="H48" s="346"/>
      <c r="I48" s="346"/>
      <c r="J48" s="346"/>
      <c r="K48" s="346"/>
      <c r="L48" s="346"/>
      <c r="M48" s="346"/>
      <c r="N48" s="346"/>
      <c r="O48" s="346"/>
      <c r="P48" s="346"/>
    </row>
    <row r="49" spans="1:16" ht="78.75">
      <c r="A49" s="345" t="s">
        <v>194</v>
      </c>
      <c r="B49" s="320"/>
      <c r="C49" s="367" t="s">
        <v>378</v>
      </c>
      <c r="D49" s="366" t="s">
        <v>10</v>
      </c>
      <c r="E49" s="368">
        <f>2*0.986*2.088</f>
        <v>4.117536</v>
      </c>
      <c r="F49" s="346"/>
      <c r="G49" s="346"/>
      <c r="H49" s="346"/>
      <c r="I49" s="346"/>
      <c r="J49" s="346"/>
      <c r="K49" s="346"/>
      <c r="L49" s="346"/>
      <c r="M49" s="346"/>
      <c r="N49" s="346"/>
      <c r="O49" s="346"/>
      <c r="P49" s="346"/>
    </row>
    <row r="50" spans="1:16" ht="47.25">
      <c r="A50" s="345" t="s">
        <v>195</v>
      </c>
      <c r="B50" s="320"/>
      <c r="C50" s="369" t="s">
        <v>379</v>
      </c>
      <c r="D50" s="366" t="s">
        <v>10</v>
      </c>
      <c r="E50" s="368">
        <f>2*0.886*2.071</f>
        <v>3.6698120000000003</v>
      </c>
      <c r="F50" s="346"/>
      <c r="G50" s="346"/>
      <c r="H50" s="346"/>
      <c r="I50" s="346"/>
      <c r="J50" s="346"/>
      <c r="K50" s="346"/>
      <c r="L50" s="346"/>
      <c r="M50" s="346"/>
      <c r="N50" s="346"/>
      <c r="O50" s="346"/>
      <c r="P50" s="346"/>
    </row>
    <row r="51" spans="1:16" ht="15.75">
      <c r="A51" s="345" t="s">
        <v>196</v>
      </c>
      <c r="B51" s="320"/>
      <c r="C51" s="369" t="s">
        <v>380</v>
      </c>
      <c r="D51" s="366" t="s">
        <v>10</v>
      </c>
      <c r="E51" s="368">
        <f>6*0.95*0.45</f>
        <v>2.565</v>
      </c>
      <c r="F51" s="346"/>
      <c r="G51" s="346"/>
      <c r="H51" s="346"/>
      <c r="I51" s="346"/>
      <c r="J51" s="346"/>
      <c r="K51" s="346"/>
      <c r="L51" s="346"/>
      <c r="M51" s="346"/>
      <c r="N51" s="346"/>
      <c r="O51" s="346"/>
      <c r="P51" s="346"/>
    </row>
    <row r="52" spans="1:16" ht="31.5">
      <c r="A52" s="345" t="s">
        <v>197</v>
      </c>
      <c r="B52" s="320"/>
      <c r="C52" s="367" t="s">
        <v>381</v>
      </c>
      <c r="D52" s="373" t="s">
        <v>9</v>
      </c>
      <c r="E52" s="368">
        <v>0.5</v>
      </c>
      <c r="F52" s="346"/>
      <c r="G52" s="346"/>
      <c r="H52" s="346"/>
      <c r="I52" s="346"/>
      <c r="J52" s="346"/>
      <c r="K52" s="346"/>
      <c r="L52" s="346"/>
      <c r="M52" s="346"/>
      <c r="N52" s="346"/>
      <c r="O52" s="346"/>
      <c r="P52" s="346"/>
    </row>
    <row r="53" spans="1:16" ht="63">
      <c r="A53" s="345" t="s">
        <v>198</v>
      </c>
      <c r="B53" s="320"/>
      <c r="C53" s="369" t="s">
        <v>382</v>
      </c>
      <c r="D53" s="366" t="s">
        <v>10</v>
      </c>
      <c r="E53" s="368">
        <v>2.57</v>
      </c>
      <c r="F53" s="346"/>
      <c r="G53" s="346"/>
      <c r="H53" s="346"/>
      <c r="I53" s="346"/>
      <c r="J53" s="346"/>
      <c r="K53" s="346"/>
      <c r="L53" s="346"/>
      <c r="M53" s="346"/>
      <c r="N53" s="346"/>
      <c r="O53" s="346"/>
      <c r="P53" s="346"/>
    </row>
    <row r="54" spans="1:16" ht="15.75">
      <c r="A54" s="345" t="s">
        <v>199</v>
      </c>
      <c r="B54" s="320"/>
      <c r="C54" s="369" t="s">
        <v>383</v>
      </c>
      <c r="D54" s="366" t="s">
        <v>3</v>
      </c>
      <c r="E54" s="368">
        <v>2</v>
      </c>
      <c r="F54" s="346"/>
      <c r="G54" s="346"/>
      <c r="H54" s="346"/>
      <c r="I54" s="346"/>
      <c r="J54" s="346"/>
      <c r="K54" s="346"/>
      <c r="L54" s="346"/>
      <c r="M54" s="346"/>
      <c r="N54" s="346"/>
      <c r="O54" s="346"/>
      <c r="P54" s="346"/>
    </row>
    <row r="55" spans="1:16" ht="47.25">
      <c r="A55" s="345" t="s">
        <v>200</v>
      </c>
      <c r="B55" s="347"/>
      <c r="C55" s="367" t="s">
        <v>384</v>
      </c>
      <c r="D55" s="373" t="s">
        <v>10</v>
      </c>
      <c r="E55" s="368">
        <v>4.8</v>
      </c>
      <c r="F55" s="346"/>
      <c r="G55" s="346"/>
      <c r="H55" s="346"/>
      <c r="I55" s="346"/>
      <c r="J55" s="346"/>
      <c r="K55" s="346"/>
      <c r="L55" s="346"/>
      <c r="M55" s="346"/>
      <c r="N55" s="346"/>
      <c r="O55" s="346"/>
      <c r="P55" s="346"/>
    </row>
    <row r="56" spans="1:16" ht="47.25">
      <c r="A56" s="345" t="s">
        <v>201</v>
      </c>
      <c r="B56" s="320"/>
      <c r="C56" s="369" t="s">
        <v>385</v>
      </c>
      <c r="D56" s="366" t="s">
        <v>3</v>
      </c>
      <c r="E56" s="368">
        <v>1</v>
      </c>
      <c r="F56" s="346"/>
      <c r="G56" s="346"/>
      <c r="H56" s="346"/>
      <c r="I56" s="346"/>
      <c r="J56" s="346"/>
      <c r="K56" s="346"/>
      <c r="L56" s="346"/>
      <c r="M56" s="346"/>
      <c r="N56" s="346"/>
      <c r="O56" s="346"/>
      <c r="P56" s="346"/>
    </row>
    <row r="57" spans="1:16" ht="15.75">
      <c r="A57" s="405" t="s">
        <v>13</v>
      </c>
      <c r="B57" s="320"/>
      <c r="C57" s="388" t="s">
        <v>762</v>
      </c>
      <c r="D57" s="366"/>
      <c r="E57" s="371"/>
      <c r="F57" s="346"/>
      <c r="G57" s="346"/>
      <c r="H57" s="346"/>
      <c r="I57" s="346"/>
      <c r="J57" s="346"/>
      <c r="K57" s="346"/>
      <c r="L57" s="346"/>
      <c r="M57" s="346"/>
      <c r="N57" s="346"/>
      <c r="O57" s="346"/>
      <c r="P57" s="346"/>
    </row>
    <row r="58" spans="1:16" ht="15.75">
      <c r="A58" s="345" t="s">
        <v>202</v>
      </c>
      <c r="B58" s="320"/>
      <c r="C58" s="369" t="s">
        <v>790</v>
      </c>
      <c r="D58" s="366" t="s">
        <v>10</v>
      </c>
      <c r="E58" s="368">
        <v>7.8</v>
      </c>
      <c r="F58" s="346"/>
      <c r="G58" s="346"/>
      <c r="H58" s="346"/>
      <c r="I58" s="346"/>
      <c r="J58" s="346"/>
      <c r="K58" s="346"/>
      <c r="L58" s="346"/>
      <c r="M58" s="346"/>
      <c r="N58" s="346"/>
      <c r="O58" s="346"/>
      <c r="P58" s="346"/>
    </row>
    <row r="59" spans="1:16" ht="31.5">
      <c r="A59" s="345" t="s">
        <v>203</v>
      </c>
      <c r="B59" s="320"/>
      <c r="C59" s="367" t="s">
        <v>786</v>
      </c>
      <c r="D59" s="373" t="s">
        <v>9</v>
      </c>
      <c r="E59" s="368">
        <v>1.5</v>
      </c>
      <c r="F59" s="346"/>
      <c r="G59" s="346"/>
      <c r="H59" s="346"/>
      <c r="I59" s="346"/>
      <c r="J59" s="346"/>
      <c r="K59" s="346"/>
      <c r="L59" s="346"/>
      <c r="M59" s="346"/>
      <c r="N59" s="346"/>
      <c r="O59" s="346"/>
      <c r="P59" s="346"/>
    </row>
    <row r="60" spans="1:16" ht="78.75">
      <c r="A60" s="345" t="s">
        <v>204</v>
      </c>
      <c r="B60" s="320"/>
      <c r="C60" s="369" t="s">
        <v>387</v>
      </c>
      <c r="D60" s="366" t="s">
        <v>3</v>
      </c>
      <c r="E60" s="368">
        <v>2</v>
      </c>
      <c r="F60" s="346"/>
      <c r="G60" s="346"/>
      <c r="H60" s="346"/>
      <c r="I60" s="346"/>
      <c r="J60" s="346"/>
      <c r="K60" s="346"/>
      <c r="L60" s="346"/>
      <c r="M60" s="346"/>
      <c r="N60" s="346"/>
      <c r="O60" s="346"/>
      <c r="P60" s="346"/>
    </row>
    <row r="61" spans="1:16" ht="78.75">
      <c r="A61" s="345" t="s">
        <v>205</v>
      </c>
      <c r="B61" s="320"/>
      <c r="C61" s="369" t="s">
        <v>388</v>
      </c>
      <c r="D61" s="366" t="s">
        <v>3</v>
      </c>
      <c r="E61" s="368">
        <v>1</v>
      </c>
      <c r="F61" s="346"/>
      <c r="G61" s="346"/>
      <c r="H61" s="346"/>
      <c r="I61" s="346"/>
      <c r="J61" s="346"/>
      <c r="K61" s="346"/>
      <c r="L61" s="346"/>
      <c r="M61" s="346"/>
      <c r="N61" s="346"/>
      <c r="O61" s="346"/>
      <c r="P61" s="346"/>
    </row>
    <row r="62" spans="1:16" ht="78.75">
      <c r="A62" s="345" t="s">
        <v>206</v>
      </c>
      <c r="B62" s="320"/>
      <c r="C62" s="369" t="s">
        <v>389</v>
      </c>
      <c r="D62" s="366" t="s">
        <v>3</v>
      </c>
      <c r="E62" s="368">
        <v>1</v>
      </c>
      <c r="F62" s="346"/>
      <c r="G62" s="346"/>
      <c r="H62" s="346"/>
      <c r="I62" s="346"/>
      <c r="J62" s="346"/>
      <c r="K62" s="346"/>
      <c r="L62" s="346"/>
      <c r="M62" s="346"/>
      <c r="N62" s="346"/>
      <c r="O62" s="346"/>
      <c r="P62" s="346"/>
    </row>
    <row r="63" spans="1:16" ht="15.75">
      <c r="A63" s="345" t="s">
        <v>346</v>
      </c>
      <c r="B63" s="347"/>
      <c r="C63" s="369" t="s">
        <v>791</v>
      </c>
      <c r="D63" s="366" t="s">
        <v>1</v>
      </c>
      <c r="E63" s="368">
        <v>6.8</v>
      </c>
      <c r="F63" s="382"/>
      <c r="G63" s="382"/>
      <c r="H63" s="382"/>
      <c r="I63" s="382"/>
      <c r="J63" s="382"/>
      <c r="K63" s="382"/>
      <c r="L63" s="382"/>
      <c r="M63" s="382"/>
      <c r="N63" s="382"/>
      <c r="O63" s="382"/>
      <c r="P63" s="382"/>
    </row>
    <row r="64" spans="1:16" ht="47.25">
      <c r="A64" s="345" t="s">
        <v>628</v>
      </c>
      <c r="B64" s="320"/>
      <c r="C64" s="367" t="s">
        <v>384</v>
      </c>
      <c r="D64" s="373" t="s">
        <v>10</v>
      </c>
      <c r="E64" s="368">
        <v>8.4</v>
      </c>
      <c r="F64" s="346"/>
      <c r="G64" s="346"/>
      <c r="H64" s="346"/>
      <c r="I64" s="346"/>
      <c r="J64" s="346"/>
      <c r="K64" s="346"/>
      <c r="L64" s="346"/>
      <c r="M64" s="346"/>
      <c r="N64" s="346"/>
      <c r="O64" s="346"/>
      <c r="P64" s="346"/>
    </row>
    <row r="65" spans="1:16" ht="47.25">
      <c r="A65" s="345" t="s">
        <v>14</v>
      </c>
      <c r="B65" s="320"/>
      <c r="C65" s="388" t="s">
        <v>763</v>
      </c>
      <c r="D65" s="366"/>
      <c r="E65" s="371"/>
      <c r="F65" s="346"/>
      <c r="G65" s="346"/>
      <c r="H65" s="346"/>
      <c r="I65" s="346"/>
      <c r="J65" s="346"/>
      <c r="K65" s="346"/>
      <c r="L65" s="346"/>
      <c r="M65" s="346"/>
      <c r="N65" s="346"/>
      <c r="O65" s="346"/>
      <c r="P65" s="346"/>
    </row>
    <row r="66" spans="1:16" ht="63">
      <c r="A66" s="345" t="s">
        <v>207</v>
      </c>
      <c r="B66" s="320"/>
      <c r="C66" s="370" t="s">
        <v>787</v>
      </c>
      <c r="D66" s="373" t="s">
        <v>391</v>
      </c>
      <c r="E66" s="371">
        <v>1</v>
      </c>
      <c r="F66" s="346"/>
      <c r="G66" s="346"/>
      <c r="H66" s="346"/>
      <c r="I66" s="346"/>
      <c r="J66" s="346"/>
      <c r="K66" s="346"/>
      <c r="L66" s="346"/>
      <c r="M66" s="346"/>
      <c r="N66" s="346"/>
      <c r="O66" s="346"/>
      <c r="P66" s="346"/>
    </row>
    <row r="67" spans="1:16" ht="110.25">
      <c r="A67" s="345" t="s">
        <v>208</v>
      </c>
      <c r="B67" s="320"/>
      <c r="C67" s="370" t="s">
        <v>392</v>
      </c>
      <c r="D67" s="371" t="s">
        <v>10</v>
      </c>
      <c r="E67" s="366">
        <v>94.5</v>
      </c>
      <c r="F67" s="346"/>
      <c r="G67" s="346"/>
      <c r="H67" s="346"/>
      <c r="I67" s="346"/>
      <c r="J67" s="346"/>
      <c r="K67" s="346"/>
      <c r="L67" s="346"/>
      <c r="M67" s="346"/>
      <c r="N67" s="346"/>
      <c r="O67" s="346"/>
      <c r="P67" s="346"/>
    </row>
    <row r="68" spans="1:16" ht="31.5">
      <c r="A68" s="345" t="s">
        <v>303</v>
      </c>
      <c r="B68" s="347"/>
      <c r="C68" s="365" t="s">
        <v>393</v>
      </c>
      <c r="D68" s="371" t="s">
        <v>10</v>
      </c>
      <c r="E68" s="366">
        <v>22.4</v>
      </c>
      <c r="F68" s="382"/>
      <c r="G68" s="382"/>
      <c r="H68" s="382"/>
      <c r="I68" s="382"/>
      <c r="J68" s="382"/>
      <c r="K68" s="382"/>
      <c r="L68" s="382"/>
      <c r="M68" s="382"/>
      <c r="N68" s="382"/>
      <c r="O68" s="382"/>
      <c r="P68" s="382"/>
    </row>
    <row r="69" spans="1:16" ht="31.5">
      <c r="A69" s="345" t="s">
        <v>304</v>
      </c>
      <c r="B69" s="320"/>
      <c r="C69" s="365" t="s">
        <v>368</v>
      </c>
      <c r="D69" s="371" t="s">
        <v>10</v>
      </c>
      <c r="E69" s="366">
        <v>27</v>
      </c>
      <c r="F69" s="346"/>
      <c r="G69" s="346"/>
      <c r="H69" s="346"/>
      <c r="I69" s="346"/>
      <c r="J69" s="346"/>
      <c r="K69" s="346"/>
      <c r="L69" s="346"/>
      <c r="M69" s="346"/>
      <c r="N69" s="346"/>
      <c r="O69" s="346"/>
      <c r="P69" s="346"/>
    </row>
    <row r="70" spans="1:16" ht="15.75">
      <c r="A70" s="345" t="s">
        <v>305</v>
      </c>
      <c r="B70" s="320"/>
      <c r="C70" s="380" t="s">
        <v>369</v>
      </c>
      <c r="D70" s="371" t="s">
        <v>10</v>
      </c>
      <c r="E70" s="366">
        <v>27</v>
      </c>
      <c r="F70" s="346"/>
      <c r="G70" s="346"/>
      <c r="H70" s="346"/>
      <c r="I70" s="346"/>
      <c r="J70" s="346"/>
      <c r="K70" s="346"/>
      <c r="L70" s="346"/>
      <c r="M70" s="346"/>
      <c r="N70" s="346"/>
      <c r="O70" s="346"/>
      <c r="P70" s="346"/>
    </row>
    <row r="71" spans="1:16" ht="15.75">
      <c r="A71" s="345" t="s">
        <v>306</v>
      </c>
      <c r="B71" s="320"/>
      <c r="C71" s="365" t="s">
        <v>370</v>
      </c>
      <c r="D71" s="371" t="s">
        <v>10</v>
      </c>
      <c r="E71" s="366">
        <v>27</v>
      </c>
      <c r="F71" s="346"/>
      <c r="G71" s="346"/>
      <c r="H71" s="346"/>
      <c r="I71" s="346"/>
      <c r="J71" s="346"/>
      <c r="K71" s="346"/>
      <c r="L71" s="346"/>
      <c r="M71" s="346"/>
      <c r="N71" s="346"/>
      <c r="O71" s="346"/>
      <c r="P71" s="346"/>
    </row>
    <row r="72" spans="1:16" ht="31.5">
      <c r="A72" s="345" t="s">
        <v>307</v>
      </c>
      <c r="B72" s="320"/>
      <c r="C72" s="365" t="s">
        <v>371</v>
      </c>
      <c r="D72" s="371" t="s">
        <v>10</v>
      </c>
      <c r="E72" s="366">
        <v>27</v>
      </c>
      <c r="F72" s="346"/>
      <c r="G72" s="346"/>
      <c r="H72" s="346"/>
      <c r="I72" s="346"/>
      <c r="J72" s="346"/>
      <c r="K72" s="346"/>
      <c r="L72" s="346"/>
      <c r="M72" s="346"/>
      <c r="N72" s="346"/>
      <c r="O72" s="346"/>
      <c r="P72" s="346"/>
    </row>
    <row r="73" spans="1:16" ht="15.75">
      <c r="A73" s="405" t="s">
        <v>209</v>
      </c>
      <c r="B73" s="320"/>
      <c r="C73" s="388" t="s">
        <v>764</v>
      </c>
      <c r="D73" s="366"/>
      <c r="E73" s="366"/>
      <c r="F73" s="346"/>
      <c r="G73" s="346"/>
      <c r="H73" s="346"/>
      <c r="I73" s="346"/>
      <c r="J73" s="346"/>
      <c r="K73" s="346"/>
      <c r="L73" s="346"/>
      <c r="M73" s="346"/>
      <c r="N73" s="346"/>
      <c r="O73" s="346"/>
      <c r="P73" s="346"/>
    </row>
    <row r="74" spans="1:16" ht="31.5">
      <c r="A74" s="345" t="s">
        <v>210</v>
      </c>
      <c r="B74" s="347"/>
      <c r="C74" s="365" t="s">
        <v>395</v>
      </c>
      <c r="D74" s="371" t="s">
        <v>10</v>
      </c>
      <c r="E74" s="366">
        <f>2*18.6*1.6</f>
        <v>59.52000000000001</v>
      </c>
      <c r="F74" s="346"/>
      <c r="G74" s="346"/>
      <c r="H74" s="346"/>
      <c r="I74" s="346"/>
      <c r="J74" s="346"/>
      <c r="K74" s="346"/>
      <c r="L74" s="346"/>
      <c r="M74" s="346"/>
      <c r="N74" s="346"/>
      <c r="O74" s="346"/>
      <c r="P74" s="346"/>
    </row>
    <row r="75" spans="1:16" ht="63">
      <c r="A75" s="345" t="s">
        <v>211</v>
      </c>
      <c r="B75" s="320"/>
      <c r="C75" s="365" t="s">
        <v>396</v>
      </c>
      <c r="D75" s="371" t="s">
        <v>10</v>
      </c>
      <c r="E75" s="366">
        <v>172.05</v>
      </c>
      <c r="F75" s="346"/>
      <c r="G75" s="346"/>
      <c r="H75" s="346"/>
      <c r="I75" s="346"/>
      <c r="J75" s="346"/>
      <c r="K75" s="346"/>
      <c r="L75" s="346"/>
      <c r="M75" s="346"/>
      <c r="N75" s="346"/>
      <c r="O75" s="346"/>
      <c r="P75" s="346"/>
    </row>
    <row r="76" spans="1:16" ht="31.5">
      <c r="A76" s="345" t="s">
        <v>212</v>
      </c>
      <c r="B76" s="320"/>
      <c r="C76" s="365" t="s">
        <v>397</v>
      </c>
      <c r="D76" s="371" t="s">
        <v>10</v>
      </c>
      <c r="E76" s="366">
        <f>(18.6+4+5+4.5)*0.7</f>
        <v>22.47</v>
      </c>
      <c r="F76" s="346"/>
      <c r="G76" s="346"/>
      <c r="H76" s="346"/>
      <c r="I76" s="346"/>
      <c r="J76" s="346"/>
      <c r="K76" s="346"/>
      <c r="L76" s="346"/>
      <c r="M76" s="346"/>
      <c r="N76" s="346"/>
      <c r="O76" s="346"/>
      <c r="P76" s="346"/>
    </row>
    <row r="77" spans="1:16" ht="31.5">
      <c r="A77" s="345" t="s">
        <v>213</v>
      </c>
      <c r="B77" s="347"/>
      <c r="C77" s="365" t="s">
        <v>398</v>
      </c>
      <c r="D77" s="371" t="s">
        <v>10</v>
      </c>
      <c r="E77" s="368">
        <f>20.8</f>
        <v>20.8</v>
      </c>
      <c r="F77" s="346"/>
      <c r="G77" s="346"/>
      <c r="H77" s="346"/>
      <c r="I77" s="346"/>
      <c r="J77" s="346"/>
      <c r="K77" s="346"/>
      <c r="L77" s="346"/>
      <c r="M77" s="346"/>
      <c r="N77" s="346"/>
      <c r="O77" s="346"/>
      <c r="P77" s="346"/>
    </row>
    <row r="78" spans="1:16" ht="15.75">
      <c r="A78" s="405" t="s">
        <v>12</v>
      </c>
      <c r="B78" s="347"/>
      <c r="C78" s="388" t="s">
        <v>765</v>
      </c>
      <c r="D78" s="371"/>
      <c r="E78" s="366"/>
      <c r="F78" s="382"/>
      <c r="G78" s="382"/>
      <c r="H78" s="382"/>
      <c r="I78" s="382"/>
      <c r="J78" s="382"/>
      <c r="K78" s="382"/>
      <c r="L78" s="382"/>
      <c r="M78" s="382"/>
      <c r="N78" s="382"/>
      <c r="O78" s="382"/>
      <c r="P78" s="382"/>
    </row>
    <row r="79" spans="1:16" ht="31.5">
      <c r="A79" s="345" t="s">
        <v>214</v>
      </c>
      <c r="B79" s="320"/>
      <c r="C79" s="372" t="s">
        <v>400</v>
      </c>
      <c r="D79" s="383" t="s">
        <v>10</v>
      </c>
      <c r="E79" s="374">
        <f>21*13.2</f>
        <v>277.2</v>
      </c>
      <c r="F79" s="346"/>
      <c r="G79" s="346"/>
      <c r="H79" s="346"/>
      <c r="I79" s="346"/>
      <c r="J79" s="346"/>
      <c r="K79" s="346"/>
      <c r="L79" s="346"/>
      <c r="M79" s="346"/>
      <c r="N79" s="346"/>
      <c r="O79" s="346"/>
      <c r="P79" s="346"/>
    </row>
    <row r="80" spans="1:16" ht="15.75">
      <c r="A80" s="345" t="s">
        <v>215</v>
      </c>
      <c r="B80" s="320"/>
      <c r="C80" s="381" t="s">
        <v>401</v>
      </c>
      <c r="D80" s="376" t="s">
        <v>10</v>
      </c>
      <c r="E80" s="374">
        <v>277.2</v>
      </c>
      <c r="F80" s="346"/>
      <c r="G80" s="346"/>
      <c r="H80" s="346"/>
      <c r="I80" s="346"/>
      <c r="J80" s="346"/>
      <c r="K80" s="346"/>
      <c r="L80" s="346"/>
      <c r="M80" s="346"/>
      <c r="N80" s="346"/>
      <c r="O80" s="346"/>
      <c r="P80" s="346"/>
    </row>
    <row r="81" spans="1:16" ht="15.75">
      <c r="A81" s="345" t="s">
        <v>216</v>
      </c>
      <c r="B81" s="320"/>
      <c r="C81" s="365" t="s">
        <v>402</v>
      </c>
      <c r="D81" s="371" t="s">
        <v>10</v>
      </c>
      <c r="E81" s="374">
        <v>277.2</v>
      </c>
      <c r="F81" s="346"/>
      <c r="G81" s="346"/>
      <c r="H81" s="346"/>
      <c r="I81" s="346"/>
      <c r="J81" s="346"/>
      <c r="K81" s="346"/>
      <c r="L81" s="346"/>
      <c r="M81" s="346"/>
      <c r="N81" s="346"/>
      <c r="O81" s="346"/>
      <c r="P81" s="346"/>
    </row>
    <row r="82" spans="1:16" ht="47.25">
      <c r="A82" s="345" t="s">
        <v>217</v>
      </c>
      <c r="B82" s="320"/>
      <c r="C82" s="372" t="s">
        <v>792</v>
      </c>
      <c r="D82" s="383" t="s">
        <v>10</v>
      </c>
      <c r="E82" s="374">
        <v>277.2</v>
      </c>
      <c r="F82" s="346"/>
      <c r="G82" s="346"/>
      <c r="H82" s="346"/>
      <c r="I82" s="346"/>
      <c r="J82" s="346"/>
      <c r="K82" s="346"/>
      <c r="L82" s="346"/>
      <c r="M82" s="346"/>
      <c r="N82" s="346"/>
      <c r="O82" s="346"/>
      <c r="P82" s="346"/>
    </row>
    <row r="83" spans="1:16" ht="31.5">
      <c r="A83" s="345" t="s">
        <v>218</v>
      </c>
      <c r="B83" s="347"/>
      <c r="C83" s="380" t="s">
        <v>403</v>
      </c>
      <c r="D83" s="373" t="s">
        <v>10</v>
      </c>
      <c r="E83" s="368">
        <v>46</v>
      </c>
      <c r="F83" s="382"/>
      <c r="G83" s="382"/>
      <c r="H83" s="382"/>
      <c r="I83" s="382"/>
      <c r="J83" s="382"/>
      <c r="K83" s="382"/>
      <c r="L83" s="382"/>
      <c r="M83" s="382"/>
      <c r="N83" s="382"/>
      <c r="O83" s="382"/>
      <c r="P83" s="382"/>
    </row>
    <row r="84" spans="1:16" ht="63">
      <c r="A84" s="345" t="s">
        <v>308</v>
      </c>
      <c r="B84" s="320"/>
      <c r="C84" s="372" t="s">
        <v>159</v>
      </c>
      <c r="D84" s="373" t="s">
        <v>1</v>
      </c>
      <c r="E84" s="368">
        <v>21</v>
      </c>
      <c r="F84" s="346"/>
      <c r="G84" s="346"/>
      <c r="H84" s="346"/>
      <c r="I84" s="346"/>
      <c r="J84" s="346"/>
      <c r="K84" s="346"/>
      <c r="L84" s="346"/>
      <c r="M84" s="346"/>
      <c r="N84" s="346"/>
      <c r="O84" s="346"/>
      <c r="P84" s="346"/>
    </row>
    <row r="85" spans="1:16" ht="31.5">
      <c r="A85" s="345" t="s">
        <v>309</v>
      </c>
      <c r="B85" s="320"/>
      <c r="C85" s="372" t="s">
        <v>404</v>
      </c>
      <c r="D85" s="373" t="s">
        <v>391</v>
      </c>
      <c r="E85" s="368">
        <v>5</v>
      </c>
      <c r="F85" s="346"/>
      <c r="G85" s="346"/>
      <c r="H85" s="346"/>
      <c r="I85" s="346"/>
      <c r="J85" s="346"/>
      <c r="K85" s="346"/>
      <c r="L85" s="346"/>
      <c r="M85" s="346"/>
      <c r="N85" s="346"/>
      <c r="O85" s="346"/>
      <c r="P85" s="346"/>
    </row>
    <row r="86" spans="1:16" ht="31.5">
      <c r="A86" s="345" t="s">
        <v>310</v>
      </c>
      <c r="B86" s="320"/>
      <c r="C86" s="365" t="s">
        <v>405</v>
      </c>
      <c r="D86" s="371" t="s">
        <v>10</v>
      </c>
      <c r="E86" s="368">
        <v>62</v>
      </c>
      <c r="F86" s="346"/>
      <c r="G86" s="346"/>
      <c r="H86" s="346"/>
      <c r="I86" s="346"/>
      <c r="J86" s="346"/>
      <c r="K86" s="346"/>
      <c r="L86" s="346"/>
      <c r="M86" s="346"/>
      <c r="N86" s="346"/>
      <c r="O86" s="346"/>
      <c r="P86" s="346"/>
    </row>
    <row r="87" spans="1:16" ht="15.75">
      <c r="A87" s="345" t="s">
        <v>311</v>
      </c>
      <c r="B87" s="320"/>
      <c r="C87" s="365" t="s">
        <v>406</v>
      </c>
      <c r="D87" s="371" t="s">
        <v>1</v>
      </c>
      <c r="E87" s="374">
        <v>42</v>
      </c>
      <c r="F87" s="346"/>
      <c r="G87" s="346"/>
      <c r="H87" s="346"/>
      <c r="I87" s="346"/>
      <c r="J87" s="346"/>
      <c r="K87" s="346"/>
      <c r="L87" s="346"/>
      <c r="M87" s="346"/>
      <c r="N87" s="346"/>
      <c r="O87" s="346"/>
      <c r="P87" s="346"/>
    </row>
    <row r="88" spans="1:16" ht="15.75">
      <c r="A88" s="345" t="s">
        <v>312</v>
      </c>
      <c r="B88" s="320"/>
      <c r="C88" s="365" t="s">
        <v>407</v>
      </c>
      <c r="D88" s="371" t="s">
        <v>1</v>
      </c>
      <c r="E88" s="374">
        <v>22</v>
      </c>
      <c r="F88" s="346"/>
      <c r="G88" s="346"/>
      <c r="H88" s="346"/>
      <c r="I88" s="346"/>
      <c r="J88" s="346"/>
      <c r="K88" s="346"/>
      <c r="L88" s="346"/>
      <c r="M88" s="346"/>
      <c r="N88" s="346"/>
      <c r="O88" s="346"/>
      <c r="P88" s="346"/>
    </row>
    <row r="89" spans="1:16" ht="31.5">
      <c r="A89" s="345" t="s">
        <v>313</v>
      </c>
      <c r="B89" s="347"/>
      <c r="C89" s="372" t="s">
        <v>408</v>
      </c>
      <c r="D89" s="373" t="s">
        <v>10</v>
      </c>
      <c r="E89" s="368">
        <f>2.5*1.2</f>
        <v>3</v>
      </c>
      <c r="F89" s="346"/>
      <c r="G89" s="346"/>
      <c r="H89" s="346"/>
      <c r="I89" s="346"/>
      <c r="J89" s="346"/>
      <c r="K89" s="346"/>
      <c r="L89" s="346"/>
      <c r="M89" s="346"/>
      <c r="N89" s="346"/>
      <c r="O89" s="346"/>
      <c r="P89" s="346"/>
    </row>
    <row r="90" spans="1:16" ht="15.75">
      <c r="A90" s="345" t="s">
        <v>314</v>
      </c>
      <c r="B90" s="347"/>
      <c r="C90" s="370" t="s">
        <v>409</v>
      </c>
      <c r="D90" s="373" t="s">
        <v>1</v>
      </c>
      <c r="E90" s="368">
        <v>2.5</v>
      </c>
      <c r="F90" s="346"/>
      <c r="G90" s="346"/>
      <c r="H90" s="346"/>
      <c r="I90" s="346"/>
      <c r="J90" s="346"/>
      <c r="K90" s="346"/>
      <c r="L90" s="346"/>
      <c r="M90" s="346"/>
      <c r="N90" s="346"/>
      <c r="O90" s="346"/>
      <c r="P90" s="346"/>
    </row>
    <row r="91" spans="1:16" ht="15.75">
      <c r="A91" s="345" t="s">
        <v>315</v>
      </c>
      <c r="B91" s="320"/>
      <c r="C91" s="370" t="s">
        <v>410</v>
      </c>
      <c r="D91" s="373" t="s">
        <v>1</v>
      </c>
      <c r="E91" s="368">
        <v>3.5</v>
      </c>
      <c r="F91" s="346"/>
      <c r="G91" s="346"/>
      <c r="H91" s="346"/>
      <c r="I91" s="346"/>
      <c r="J91" s="346"/>
      <c r="K91" s="346"/>
      <c r="L91" s="346"/>
      <c r="M91" s="346"/>
      <c r="N91" s="346"/>
      <c r="O91" s="346"/>
      <c r="P91" s="346"/>
    </row>
    <row r="92" spans="1:16" ht="31.5">
      <c r="A92" s="345" t="s">
        <v>316</v>
      </c>
      <c r="B92" s="320"/>
      <c r="C92" s="367" t="s">
        <v>411</v>
      </c>
      <c r="D92" s="373" t="s">
        <v>9</v>
      </c>
      <c r="E92" s="368">
        <v>4.85</v>
      </c>
      <c r="F92" s="346"/>
      <c r="G92" s="346"/>
      <c r="H92" s="346"/>
      <c r="I92" s="346"/>
      <c r="J92" s="346"/>
      <c r="K92" s="346"/>
      <c r="L92" s="346"/>
      <c r="M92" s="346"/>
      <c r="N92" s="346"/>
      <c r="O92" s="346"/>
      <c r="P92" s="346"/>
    </row>
    <row r="93" spans="1:16" ht="31.5">
      <c r="A93" s="345" t="s">
        <v>629</v>
      </c>
      <c r="B93" s="320"/>
      <c r="C93" s="367" t="s">
        <v>412</v>
      </c>
      <c r="D93" s="373" t="s">
        <v>3</v>
      </c>
      <c r="E93" s="368">
        <v>1</v>
      </c>
      <c r="F93" s="346"/>
      <c r="G93" s="346"/>
      <c r="H93" s="346"/>
      <c r="I93" s="346"/>
      <c r="J93" s="346"/>
      <c r="K93" s="346"/>
      <c r="L93" s="346"/>
      <c r="M93" s="346"/>
      <c r="N93" s="346"/>
      <c r="O93" s="346"/>
      <c r="P93" s="346"/>
    </row>
    <row r="94" spans="1:16" ht="15.75">
      <c r="A94" s="405" t="s">
        <v>630</v>
      </c>
      <c r="B94" s="347"/>
      <c r="C94" s="388" t="s">
        <v>766</v>
      </c>
      <c r="D94" s="383"/>
      <c r="E94" s="374"/>
      <c r="F94" s="382"/>
      <c r="G94" s="382"/>
      <c r="H94" s="382"/>
      <c r="I94" s="382"/>
      <c r="J94" s="382"/>
      <c r="K94" s="382"/>
      <c r="L94" s="382"/>
      <c r="M94" s="382"/>
      <c r="N94" s="382"/>
      <c r="O94" s="382"/>
      <c r="P94" s="382"/>
    </row>
    <row r="95" spans="1:16" ht="15.75">
      <c r="A95" s="345" t="s">
        <v>219</v>
      </c>
      <c r="B95" s="320"/>
      <c r="C95" s="367" t="s">
        <v>414</v>
      </c>
      <c r="D95" s="373" t="s">
        <v>15</v>
      </c>
      <c r="E95" s="368">
        <v>3</v>
      </c>
      <c r="F95" s="346"/>
      <c r="G95" s="346"/>
      <c r="H95" s="346"/>
      <c r="I95" s="346"/>
      <c r="J95" s="346"/>
      <c r="K95" s="346"/>
      <c r="L95" s="346"/>
      <c r="M95" s="346"/>
      <c r="N95" s="346"/>
      <c r="O95" s="346"/>
      <c r="P95" s="346"/>
    </row>
    <row r="96" spans="1:16" ht="15.75">
      <c r="A96" s="345" t="s">
        <v>220</v>
      </c>
      <c r="B96" s="320"/>
      <c r="C96" s="367" t="s">
        <v>415</v>
      </c>
      <c r="D96" s="373" t="s">
        <v>15</v>
      </c>
      <c r="E96" s="368">
        <v>4</v>
      </c>
      <c r="F96" s="346"/>
      <c r="G96" s="346"/>
      <c r="H96" s="346"/>
      <c r="I96" s="346"/>
      <c r="J96" s="346"/>
      <c r="K96" s="346"/>
      <c r="L96" s="346"/>
      <c r="M96" s="346"/>
      <c r="N96" s="346"/>
      <c r="O96" s="346"/>
      <c r="P96" s="346"/>
    </row>
    <row r="97" spans="1:16" ht="15.75">
      <c r="A97" s="345" t="s">
        <v>221</v>
      </c>
      <c r="B97" s="320"/>
      <c r="C97" s="367" t="s">
        <v>416</v>
      </c>
      <c r="D97" s="373" t="s">
        <v>3</v>
      </c>
      <c r="E97" s="368">
        <v>46</v>
      </c>
      <c r="F97" s="346"/>
      <c r="G97" s="346"/>
      <c r="H97" s="346"/>
      <c r="I97" s="346"/>
      <c r="J97" s="346"/>
      <c r="K97" s="346"/>
      <c r="L97" s="346"/>
      <c r="M97" s="346"/>
      <c r="N97" s="346"/>
      <c r="O97" s="346"/>
      <c r="P97" s="346"/>
    </row>
    <row r="98" spans="1:16" ht="15.75">
      <c r="A98" s="345" t="s">
        <v>222</v>
      </c>
      <c r="B98" s="320"/>
      <c r="C98" s="372" t="s">
        <v>417</v>
      </c>
      <c r="D98" s="383" t="s">
        <v>9</v>
      </c>
      <c r="E98" s="374">
        <v>0.2</v>
      </c>
      <c r="F98" s="346"/>
      <c r="G98" s="346"/>
      <c r="H98" s="346"/>
      <c r="I98" s="346"/>
      <c r="J98" s="346"/>
      <c r="K98" s="346"/>
      <c r="L98" s="346"/>
      <c r="M98" s="346"/>
      <c r="N98" s="346"/>
      <c r="O98" s="346"/>
      <c r="P98" s="346"/>
    </row>
    <row r="99" spans="1:16" ht="63">
      <c r="A99" s="345" t="s">
        <v>223</v>
      </c>
      <c r="B99" s="320"/>
      <c r="C99" s="346" t="s">
        <v>418</v>
      </c>
      <c r="D99" s="409" t="s">
        <v>419</v>
      </c>
      <c r="E99" s="390">
        <v>2.12</v>
      </c>
      <c r="F99" s="346"/>
      <c r="G99" s="346"/>
      <c r="H99" s="346"/>
      <c r="I99" s="346"/>
      <c r="J99" s="346"/>
      <c r="K99" s="346"/>
      <c r="L99" s="346"/>
      <c r="M99" s="346"/>
      <c r="N99" s="346"/>
      <c r="O99" s="346"/>
      <c r="P99" s="346"/>
    </row>
    <row r="100" spans="1:16" ht="15.75">
      <c r="A100" s="405" t="s">
        <v>631</v>
      </c>
      <c r="B100" s="320"/>
      <c r="C100" s="388" t="s">
        <v>767</v>
      </c>
      <c r="D100" s="366"/>
      <c r="E100" s="371"/>
      <c r="F100" s="346"/>
      <c r="G100" s="346"/>
      <c r="H100" s="346"/>
      <c r="I100" s="346"/>
      <c r="J100" s="346"/>
      <c r="K100" s="346"/>
      <c r="L100" s="346"/>
      <c r="M100" s="346"/>
      <c r="N100" s="346"/>
      <c r="O100" s="346"/>
      <c r="P100" s="346"/>
    </row>
    <row r="101" spans="1:16" ht="47.25">
      <c r="A101" s="345" t="s">
        <v>224</v>
      </c>
      <c r="B101" s="347"/>
      <c r="C101" s="372" t="s">
        <v>421</v>
      </c>
      <c r="D101" s="373" t="s">
        <v>10</v>
      </c>
      <c r="E101" s="371">
        <v>105.78</v>
      </c>
      <c r="F101" s="346"/>
      <c r="G101" s="346"/>
      <c r="H101" s="346"/>
      <c r="I101" s="346"/>
      <c r="J101" s="346"/>
      <c r="K101" s="346"/>
      <c r="L101" s="346"/>
      <c r="M101" s="346"/>
      <c r="N101" s="346"/>
      <c r="O101" s="346"/>
      <c r="P101" s="346"/>
    </row>
    <row r="102" spans="1:16" ht="31.5">
      <c r="A102" s="345" t="s">
        <v>225</v>
      </c>
      <c r="B102" s="320"/>
      <c r="C102" s="372" t="s">
        <v>422</v>
      </c>
      <c r="D102" s="373" t="s">
        <v>10</v>
      </c>
      <c r="E102" s="371">
        <v>105.78</v>
      </c>
      <c r="F102" s="346"/>
      <c r="G102" s="346"/>
      <c r="H102" s="346"/>
      <c r="I102" s="346"/>
      <c r="J102" s="346"/>
      <c r="K102" s="346"/>
      <c r="L102" s="346"/>
      <c r="M102" s="346"/>
      <c r="N102" s="346"/>
      <c r="O102" s="346"/>
      <c r="P102" s="346"/>
    </row>
    <row r="103" spans="1:16" ht="47.25">
      <c r="A103" s="345" t="s">
        <v>226</v>
      </c>
      <c r="B103" s="320"/>
      <c r="C103" s="372" t="s">
        <v>423</v>
      </c>
      <c r="D103" s="383" t="s">
        <v>10</v>
      </c>
      <c r="E103" s="371">
        <v>38.36</v>
      </c>
      <c r="F103" s="346"/>
      <c r="G103" s="346"/>
      <c r="H103" s="346"/>
      <c r="I103" s="346"/>
      <c r="J103" s="346"/>
      <c r="K103" s="346"/>
      <c r="L103" s="346"/>
      <c r="M103" s="346"/>
      <c r="N103" s="346"/>
      <c r="O103" s="346"/>
      <c r="P103" s="346"/>
    </row>
    <row r="104" spans="1:16" ht="31.5">
      <c r="A104" s="345" t="s">
        <v>227</v>
      </c>
      <c r="B104" s="320"/>
      <c r="C104" s="372" t="s">
        <v>424</v>
      </c>
      <c r="D104" s="373" t="s">
        <v>391</v>
      </c>
      <c r="E104" s="374">
        <v>1</v>
      </c>
      <c r="F104" s="346"/>
      <c r="G104" s="346"/>
      <c r="H104" s="346"/>
      <c r="I104" s="346"/>
      <c r="J104" s="346"/>
      <c r="K104" s="346"/>
      <c r="L104" s="346"/>
      <c r="M104" s="346"/>
      <c r="N104" s="346"/>
      <c r="O104" s="346"/>
      <c r="P104" s="346"/>
    </row>
    <row r="105" spans="1:16" ht="31.5">
      <c r="A105" s="345" t="s">
        <v>228</v>
      </c>
      <c r="B105" s="320"/>
      <c r="C105" s="367" t="s">
        <v>425</v>
      </c>
      <c r="D105" s="373" t="s">
        <v>9</v>
      </c>
      <c r="E105" s="371">
        <v>0.8</v>
      </c>
      <c r="F105" s="346"/>
      <c r="G105" s="346"/>
      <c r="H105" s="346"/>
      <c r="I105" s="346"/>
      <c r="J105" s="346"/>
      <c r="K105" s="346"/>
      <c r="L105" s="346"/>
      <c r="M105" s="346"/>
      <c r="N105" s="346"/>
      <c r="O105" s="346"/>
      <c r="P105" s="346"/>
    </row>
    <row r="106" spans="1:16" ht="15.75">
      <c r="A106" s="405" t="s">
        <v>229</v>
      </c>
      <c r="B106" s="347"/>
      <c r="C106" s="391" t="s">
        <v>768</v>
      </c>
      <c r="D106" s="392"/>
      <c r="E106" s="393"/>
      <c r="F106" s="346"/>
      <c r="G106" s="346"/>
      <c r="H106" s="346"/>
      <c r="I106" s="346"/>
      <c r="J106" s="346"/>
      <c r="K106" s="346"/>
      <c r="L106" s="346"/>
      <c r="M106" s="346"/>
      <c r="N106" s="346"/>
      <c r="O106" s="346"/>
      <c r="P106" s="346"/>
    </row>
    <row r="107" spans="1:16" ht="47.25">
      <c r="A107" s="345" t="s">
        <v>230</v>
      </c>
      <c r="B107" s="320"/>
      <c r="C107" s="370" t="s">
        <v>427</v>
      </c>
      <c r="D107" s="373" t="s">
        <v>1</v>
      </c>
      <c r="E107" s="368">
        <v>20</v>
      </c>
      <c r="F107" s="346"/>
      <c r="G107" s="346"/>
      <c r="H107" s="346"/>
      <c r="I107" s="346"/>
      <c r="J107" s="346"/>
      <c r="K107" s="346"/>
      <c r="L107" s="346"/>
      <c r="M107" s="346"/>
      <c r="N107" s="346"/>
      <c r="O107" s="346"/>
      <c r="P107" s="346"/>
    </row>
    <row r="108" spans="1:16" ht="31.5">
      <c r="A108" s="345" t="s">
        <v>231</v>
      </c>
      <c r="B108" s="320"/>
      <c r="C108" s="370" t="s">
        <v>428</v>
      </c>
      <c r="D108" s="373" t="s">
        <v>11</v>
      </c>
      <c r="E108" s="368">
        <v>3</v>
      </c>
      <c r="F108" s="346"/>
      <c r="G108" s="346"/>
      <c r="H108" s="346"/>
      <c r="I108" s="346"/>
      <c r="J108" s="346"/>
      <c r="K108" s="346"/>
      <c r="L108" s="346"/>
      <c r="M108" s="346"/>
      <c r="N108" s="346"/>
      <c r="O108" s="346"/>
      <c r="P108" s="346"/>
    </row>
    <row r="109" spans="1:16" ht="47.25">
      <c r="A109" s="345" t="s">
        <v>232</v>
      </c>
      <c r="B109" s="347"/>
      <c r="C109" s="370" t="s">
        <v>429</v>
      </c>
      <c r="D109" s="373" t="s">
        <v>15</v>
      </c>
      <c r="E109" s="368">
        <v>6</v>
      </c>
      <c r="F109" s="346"/>
      <c r="G109" s="346"/>
      <c r="H109" s="346"/>
      <c r="I109" s="346"/>
      <c r="J109" s="346"/>
      <c r="K109" s="346"/>
      <c r="L109" s="346"/>
      <c r="M109" s="346"/>
      <c r="N109" s="346"/>
      <c r="O109" s="346"/>
      <c r="P109" s="346"/>
    </row>
    <row r="110" spans="1:16" ht="15.75">
      <c r="A110" s="345" t="s">
        <v>233</v>
      </c>
      <c r="B110" s="320"/>
      <c r="C110" s="370" t="s">
        <v>430</v>
      </c>
      <c r="D110" s="373" t="s">
        <v>15</v>
      </c>
      <c r="E110" s="368">
        <v>6</v>
      </c>
      <c r="F110" s="346"/>
      <c r="G110" s="346"/>
      <c r="H110" s="346"/>
      <c r="I110" s="346"/>
      <c r="J110" s="346"/>
      <c r="K110" s="346"/>
      <c r="L110" s="346"/>
      <c r="M110" s="346"/>
      <c r="N110" s="346"/>
      <c r="O110" s="346"/>
      <c r="P110" s="346"/>
    </row>
    <row r="111" spans="1:16" ht="15.75">
      <c r="A111" s="345" t="s">
        <v>234</v>
      </c>
      <c r="B111" s="320"/>
      <c r="C111" s="370" t="s">
        <v>431</v>
      </c>
      <c r="D111" s="373" t="s">
        <v>15</v>
      </c>
      <c r="E111" s="368">
        <v>4</v>
      </c>
      <c r="F111" s="346"/>
      <c r="G111" s="346"/>
      <c r="H111" s="346"/>
      <c r="I111" s="346"/>
      <c r="J111" s="346"/>
      <c r="K111" s="346"/>
      <c r="L111" s="346"/>
      <c r="M111" s="346"/>
      <c r="N111" s="346"/>
      <c r="O111" s="346"/>
      <c r="P111" s="346"/>
    </row>
    <row r="112" spans="1:16" ht="15.75">
      <c r="A112" s="345" t="s">
        <v>235</v>
      </c>
      <c r="B112" s="320"/>
      <c r="C112" s="370" t="s">
        <v>432</v>
      </c>
      <c r="D112" s="373" t="s">
        <v>1</v>
      </c>
      <c r="E112" s="368">
        <v>20</v>
      </c>
      <c r="F112" s="346"/>
      <c r="G112" s="346"/>
      <c r="H112" s="346"/>
      <c r="I112" s="346"/>
      <c r="J112" s="346"/>
      <c r="K112" s="346"/>
      <c r="L112" s="346"/>
      <c r="M112" s="346"/>
      <c r="N112" s="346"/>
      <c r="O112" s="346"/>
      <c r="P112" s="346"/>
    </row>
    <row r="113" spans="1:16" ht="15.75">
      <c r="A113" s="345" t="s">
        <v>236</v>
      </c>
      <c r="B113" s="320"/>
      <c r="C113" s="370" t="s">
        <v>433</v>
      </c>
      <c r="D113" s="373" t="s">
        <v>7</v>
      </c>
      <c r="E113" s="368">
        <v>10</v>
      </c>
      <c r="F113" s="346"/>
      <c r="G113" s="346"/>
      <c r="H113" s="346"/>
      <c r="I113" s="346"/>
      <c r="J113" s="346"/>
      <c r="K113" s="346"/>
      <c r="L113" s="346"/>
      <c r="M113" s="346"/>
      <c r="N113" s="346"/>
      <c r="O113" s="346"/>
      <c r="P113" s="346"/>
    </row>
    <row r="114" spans="1:16" ht="15.75">
      <c r="A114" s="345" t="s">
        <v>237</v>
      </c>
      <c r="B114" s="320"/>
      <c r="C114" s="370" t="s">
        <v>434</v>
      </c>
      <c r="D114" s="373" t="s">
        <v>435</v>
      </c>
      <c r="E114" s="368">
        <v>0.5</v>
      </c>
      <c r="F114" s="346"/>
      <c r="G114" s="346"/>
      <c r="H114" s="346"/>
      <c r="I114" s="346"/>
      <c r="J114" s="346"/>
      <c r="K114" s="346"/>
      <c r="L114" s="346"/>
      <c r="M114" s="346"/>
      <c r="N114" s="346"/>
      <c r="O114" s="346"/>
      <c r="P114" s="346"/>
    </row>
    <row r="115" spans="1:16" ht="15.75">
      <c r="A115" s="345" t="s">
        <v>317</v>
      </c>
      <c r="B115" s="320"/>
      <c r="C115" s="370" t="s">
        <v>436</v>
      </c>
      <c r="D115" s="373" t="s">
        <v>11</v>
      </c>
      <c r="E115" s="368">
        <v>8</v>
      </c>
      <c r="F115" s="346"/>
      <c r="G115" s="346"/>
      <c r="H115" s="346"/>
      <c r="I115" s="346"/>
      <c r="J115" s="346"/>
      <c r="K115" s="346"/>
      <c r="L115" s="346"/>
      <c r="M115" s="346"/>
      <c r="N115" s="346"/>
      <c r="O115" s="346"/>
      <c r="P115" s="346"/>
    </row>
    <row r="116" spans="1:16" ht="31.5">
      <c r="A116" s="345" t="s">
        <v>318</v>
      </c>
      <c r="B116" s="320"/>
      <c r="C116" s="370" t="s">
        <v>437</v>
      </c>
      <c r="D116" s="373" t="s">
        <v>435</v>
      </c>
      <c r="E116" s="368">
        <v>0.5</v>
      </c>
      <c r="F116" s="346"/>
      <c r="G116" s="346"/>
      <c r="H116" s="346"/>
      <c r="I116" s="346"/>
      <c r="J116" s="346"/>
      <c r="K116" s="346"/>
      <c r="L116" s="346"/>
      <c r="M116" s="346"/>
      <c r="N116" s="346"/>
      <c r="O116" s="346"/>
      <c r="P116" s="346"/>
    </row>
    <row r="117" spans="1:16" ht="31.5">
      <c r="A117" s="345" t="s">
        <v>319</v>
      </c>
      <c r="B117" s="320"/>
      <c r="C117" s="370" t="s">
        <v>438</v>
      </c>
      <c r="D117" s="373" t="s">
        <v>7</v>
      </c>
      <c r="E117" s="368">
        <v>10</v>
      </c>
      <c r="F117" s="346"/>
      <c r="G117" s="346"/>
      <c r="H117" s="346"/>
      <c r="I117" s="346"/>
      <c r="J117" s="346"/>
      <c r="K117" s="346"/>
      <c r="L117" s="346"/>
      <c r="M117" s="346"/>
      <c r="N117" s="346"/>
      <c r="O117" s="346"/>
      <c r="P117" s="346"/>
    </row>
    <row r="118" spans="1:16" ht="31.5">
      <c r="A118" s="345" t="s">
        <v>320</v>
      </c>
      <c r="B118" s="347"/>
      <c r="C118" s="380" t="s">
        <v>439</v>
      </c>
      <c r="D118" s="371" t="s">
        <v>9</v>
      </c>
      <c r="E118" s="368">
        <v>2.6</v>
      </c>
      <c r="F118" s="346"/>
      <c r="G118" s="346"/>
      <c r="H118" s="346"/>
      <c r="I118" s="346"/>
      <c r="J118" s="346"/>
      <c r="K118" s="346"/>
      <c r="L118" s="346"/>
      <c r="M118" s="346"/>
      <c r="N118" s="346"/>
      <c r="O118" s="346"/>
      <c r="P118" s="346"/>
    </row>
    <row r="119" spans="1:16" ht="31.5">
      <c r="A119" s="345" t="s">
        <v>321</v>
      </c>
      <c r="B119" s="320"/>
      <c r="C119" s="370" t="s">
        <v>440</v>
      </c>
      <c r="D119" s="373" t="s">
        <v>441</v>
      </c>
      <c r="E119" s="368">
        <v>1</v>
      </c>
      <c r="F119" s="346"/>
      <c r="G119" s="346"/>
      <c r="H119" s="346"/>
      <c r="I119" s="346"/>
      <c r="J119" s="346"/>
      <c r="K119" s="346"/>
      <c r="L119" s="346"/>
      <c r="M119" s="346"/>
      <c r="N119" s="346"/>
      <c r="O119" s="346"/>
      <c r="P119" s="346"/>
    </row>
    <row r="120" spans="1:16" ht="15.75">
      <c r="A120" s="405" t="s">
        <v>322</v>
      </c>
      <c r="B120" s="320"/>
      <c r="C120" s="391" t="s">
        <v>769</v>
      </c>
      <c r="D120" s="392"/>
      <c r="E120" s="393"/>
      <c r="F120" s="346"/>
      <c r="G120" s="346"/>
      <c r="H120" s="346"/>
      <c r="I120" s="346"/>
      <c r="J120" s="346"/>
      <c r="K120" s="346"/>
      <c r="L120" s="346"/>
      <c r="M120" s="346"/>
      <c r="N120" s="346"/>
      <c r="O120" s="346"/>
      <c r="P120" s="346"/>
    </row>
    <row r="121" spans="1:16" ht="47.25">
      <c r="A121" s="345" t="s">
        <v>238</v>
      </c>
      <c r="B121" s="320"/>
      <c r="C121" s="370" t="s">
        <v>443</v>
      </c>
      <c r="D121" s="373" t="s">
        <v>1</v>
      </c>
      <c r="E121" s="368">
        <v>14</v>
      </c>
      <c r="F121" s="346"/>
      <c r="G121" s="346"/>
      <c r="H121" s="346"/>
      <c r="I121" s="346"/>
      <c r="J121" s="346"/>
      <c r="K121" s="346"/>
      <c r="L121" s="346"/>
      <c r="M121" s="346"/>
      <c r="N121" s="346"/>
      <c r="O121" s="346"/>
      <c r="P121" s="346"/>
    </row>
    <row r="122" spans="1:16" ht="15.75">
      <c r="A122" s="345" t="s">
        <v>239</v>
      </c>
      <c r="B122" s="347"/>
      <c r="C122" s="370" t="s">
        <v>444</v>
      </c>
      <c r="D122" s="373" t="s">
        <v>1</v>
      </c>
      <c r="E122" s="368">
        <v>10</v>
      </c>
      <c r="F122" s="382"/>
      <c r="G122" s="382"/>
      <c r="H122" s="382"/>
      <c r="I122" s="382"/>
      <c r="J122" s="382"/>
      <c r="K122" s="382"/>
      <c r="L122" s="382"/>
      <c r="M122" s="382"/>
      <c r="N122" s="382"/>
      <c r="O122" s="382"/>
      <c r="P122" s="382"/>
    </row>
    <row r="123" spans="1:16" ht="15.75">
      <c r="A123" s="345" t="s">
        <v>240</v>
      </c>
      <c r="B123" s="320"/>
      <c r="C123" s="370" t="s">
        <v>445</v>
      </c>
      <c r="D123" s="373" t="s">
        <v>1</v>
      </c>
      <c r="E123" s="368">
        <v>34</v>
      </c>
      <c r="F123" s="346"/>
      <c r="G123" s="346"/>
      <c r="H123" s="346"/>
      <c r="I123" s="346"/>
      <c r="J123" s="346"/>
      <c r="K123" s="346"/>
      <c r="L123" s="346"/>
      <c r="M123" s="346"/>
      <c r="N123" s="346"/>
      <c r="O123" s="346"/>
      <c r="P123" s="346"/>
    </row>
    <row r="124" spans="1:16" ht="15.75">
      <c r="A124" s="345" t="s">
        <v>241</v>
      </c>
      <c r="B124" s="320"/>
      <c r="C124" s="370" t="s">
        <v>446</v>
      </c>
      <c r="D124" s="373" t="s">
        <v>1</v>
      </c>
      <c r="E124" s="368">
        <v>9</v>
      </c>
      <c r="F124" s="346"/>
      <c r="G124" s="346"/>
      <c r="H124" s="346"/>
      <c r="I124" s="346"/>
      <c r="J124" s="346"/>
      <c r="K124" s="346"/>
      <c r="L124" s="346"/>
      <c r="M124" s="346"/>
      <c r="N124" s="346"/>
      <c r="O124" s="346"/>
      <c r="P124" s="346"/>
    </row>
    <row r="125" spans="1:16" ht="47.25">
      <c r="A125" s="345" t="s">
        <v>242</v>
      </c>
      <c r="B125" s="320"/>
      <c r="C125" s="370" t="s">
        <v>447</v>
      </c>
      <c r="D125" s="373" t="s">
        <v>16</v>
      </c>
      <c r="E125" s="368">
        <v>1</v>
      </c>
      <c r="F125" s="346"/>
      <c r="G125" s="346"/>
      <c r="H125" s="346"/>
      <c r="I125" s="346"/>
      <c r="J125" s="346"/>
      <c r="K125" s="346"/>
      <c r="L125" s="346"/>
      <c r="M125" s="346"/>
      <c r="N125" s="346"/>
      <c r="O125" s="346"/>
      <c r="P125" s="346"/>
    </row>
    <row r="126" spans="1:16" ht="15.75">
      <c r="A126" s="345" t="s">
        <v>243</v>
      </c>
      <c r="B126" s="320"/>
      <c r="C126" s="370" t="s">
        <v>448</v>
      </c>
      <c r="D126" s="373" t="s">
        <v>16</v>
      </c>
      <c r="E126" s="368">
        <v>6</v>
      </c>
      <c r="F126" s="346"/>
      <c r="G126" s="346"/>
      <c r="H126" s="346"/>
      <c r="I126" s="346"/>
      <c r="J126" s="346"/>
      <c r="K126" s="346"/>
      <c r="L126" s="346"/>
      <c r="M126" s="346"/>
      <c r="N126" s="346"/>
      <c r="O126" s="346"/>
      <c r="P126" s="346"/>
    </row>
    <row r="127" spans="1:16" ht="15.75">
      <c r="A127" s="345" t="s">
        <v>244</v>
      </c>
      <c r="B127" s="320"/>
      <c r="C127" s="370" t="s">
        <v>449</v>
      </c>
      <c r="D127" s="373" t="s">
        <v>11</v>
      </c>
      <c r="E127" s="368">
        <v>2</v>
      </c>
      <c r="F127" s="346"/>
      <c r="G127" s="346"/>
      <c r="H127" s="346"/>
      <c r="I127" s="346"/>
      <c r="J127" s="346"/>
      <c r="K127" s="346"/>
      <c r="L127" s="346"/>
      <c r="M127" s="346"/>
      <c r="N127" s="346"/>
      <c r="O127" s="346"/>
      <c r="P127" s="346"/>
    </row>
    <row r="128" spans="1:16" ht="15.75">
      <c r="A128" s="345" t="s">
        <v>245</v>
      </c>
      <c r="B128" s="320"/>
      <c r="C128" s="370" t="s">
        <v>450</v>
      </c>
      <c r="D128" s="373" t="s">
        <v>11</v>
      </c>
      <c r="E128" s="368">
        <v>3</v>
      </c>
      <c r="F128" s="346"/>
      <c r="G128" s="346"/>
      <c r="H128" s="346"/>
      <c r="I128" s="346"/>
      <c r="J128" s="346"/>
      <c r="K128" s="346"/>
      <c r="L128" s="346"/>
      <c r="M128" s="346"/>
      <c r="N128" s="346"/>
      <c r="O128" s="346"/>
      <c r="P128" s="346"/>
    </row>
    <row r="129" spans="1:16" ht="15.75">
      <c r="A129" s="345" t="s">
        <v>246</v>
      </c>
      <c r="B129" s="320"/>
      <c r="C129" s="370" t="s">
        <v>451</v>
      </c>
      <c r="D129" s="373" t="s">
        <v>15</v>
      </c>
      <c r="E129" s="368">
        <v>1</v>
      </c>
      <c r="F129" s="346"/>
      <c r="G129" s="346"/>
      <c r="H129" s="346"/>
      <c r="I129" s="346"/>
      <c r="J129" s="346"/>
      <c r="K129" s="346"/>
      <c r="L129" s="346"/>
      <c r="M129" s="346"/>
      <c r="N129" s="346"/>
      <c r="O129" s="346"/>
      <c r="P129" s="346"/>
    </row>
    <row r="130" spans="1:16" ht="15.75">
      <c r="A130" s="345" t="s">
        <v>247</v>
      </c>
      <c r="B130" s="320"/>
      <c r="C130" s="370" t="s">
        <v>452</v>
      </c>
      <c r="D130" s="373" t="s">
        <v>16</v>
      </c>
      <c r="E130" s="368">
        <v>1</v>
      </c>
      <c r="F130" s="346"/>
      <c r="G130" s="346"/>
      <c r="H130" s="346"/>
      <c r="I130" s="346"/>
      <c r="J130" s="346"/>
      <c r="K130" s="346"/>
      <c r="L130" s="346"/>
      <c r="M130" s="346"/>
      <c r="N130" s="346"/>
      <c r="O130" s="346"/>
      <c r="P130" s="346"/>
    </row>
    <row r="131" spans="1:16" ht="63">
      <c r="A131" s="345" t="s">
        <v>248</v>
      </c>
      <c r="B131" s="320"/>
      <c r="C131" s="370" t="s">
        <v>453</v>
      </c>
      <c r="D131" s="373" t="s">
        <v>1</v>
      </c>
      <c r="E131" s="368">
        <v>14</v>
      </c>
      <c r="F131" s="346"/>
      <c r="G131" s="346"/>
      <c r="H131" s="346"/>
      <c r="I131" s="346"/>
      <c r="J131" s="346"/>
      <c r="K131" s="346"/>
      <c r="L131" s="346"/>
      <c r="M131" s="346"/>
      <c r="N131" s="346"/>
      <c r="O131" s="346"/>
      <c r="P131" s="346"/>
    </row>
    <row r="132" spans="1:16" ht="15.75">
      <c r="A132" s="345" t="s">
        <v>249</v>
      </c>
      <c r="B132" s="347"/>
      <c r="C132" s="370" t="s">
        <v>454</v>
      </c>
      <c r="D132" s="373" t="s">
        <v>1</v>
      </c>
      <c r="E132" s="368">
        <v>10</v>
      </c>
      <c r="F132" s="346"/>
      <c r="G132" s="346"/>
      <c r="H132" s="346"/>
      <c r="I132" s="346"/>
      <c r="J132" s="346"/>
      <c r="K132" s="346"/>
      <c r="L132" s="346"/>
      <c r="M132" s="346"/>
      <c r="N132" s="346"/>
      <c r="O132" s="346"/>
      <c r="P132" s="346"/>
    </row>
    <row r="133" spans="1:16" ht="15.75">
      <c r="A133" s="345" t="s">
        <v>250</v>
      </c>
      <c r="B133" s="320"/>
      <c r="C133" s="370" t="s">
        <v>455</v>
      </c>
      <c r="D133" s="373" t="s">
        <v>1</v>
      </c>
      <c r="E133" s="368">
        <v>34</v>
      </c>
      <c r="F133" s="346"/>
      <c r="G133" s="346"/>
      <c r="H133" s="346"/>
      <c r="I133" s="346"/>
      <c r="J133" s="346"/>
      <c r="K133" s="346"/>
      <c r="L133" s="346"/>
      <c r="M133" s="346"/>
      <c r="N133" s="346"/>
      <c r="O133" s="346"/>
      <c r="P133" s="346"/>
    </row>
    <row r="134" spans="1:16" ht="15.75">
      <c r="A134" s="345" t="s">
        <v>251</v>
      </c>
      <c r="B134" s="320"/>
      <c r="C134" s="370" t="s">
        <v>455</v>
      </c>
      <c r="D134" s="373" t="s">
        <v>1</v>
      </c>
      <c r="E134" s="368">
        <v>9</v>
      </c>
      <c r="F134" s="346"/>
      <c r="G134" s="346"/>
      <c r="H134" s="346"/>
      <c r="I134" s="346"/>
      <c r="J134" s="346"/>
      <c r="K134" s="346"/>
      <c r="L134" s="346"/>
      <c r="M134" s="346"/>
      <c r="N134" s="346"/>
      <c r="O134" s="346"/>
      <c r="P134" s="346"/>
    </row>
    <row r="135" spans="1:16" ht="15.75">
      <c r="A135" s="345" t="s">
        <v>252</v>
      </c>
      <c r="B135" s="320"/>
      <c r="C135" s="370" t="s">
        <v>456</v>
      </c>
      <c r="D135" s="373" t="s">
        <v>1</v>
      </c>
      <c r="E135" s="368">
        <v>60</v>
      </c>
      <c r="F135" s="346"/>
      <c r="G135" s="346"/>
      <c r="H135" s="346"/>
      <c r="I135" s="346"/>
      <c r="J135" s="346"/>
      <c r="K135" s="346"/>
      <c r="L135" s="346"/>
      <c r="M135" s="346"/>
      <c r="N135" s="346"/>
      <c r="O135" s="346"/>
      <c r="P135" s="346"/>
    </row>
    <row r="136" spans="1:16" ht="31.5">
      <c r="A136" s="345" t="s">
        <v>253</v>
      </c>
      <c r="B136" s="320"/>
      <c r="C136" s="370" t="s">
        <v>457</v>
      </c>
      <c r="D136" s="373" t="s">
        <v>441</v>
      </c>
      <c r="E136" s="368">
        <v>1</v>
      </c>
      <c r="F136" s="346"/>
      <c r="G136" s="346"/>
      <c r="H136" s="346"/>
      <c r="I136" s="346"/>
      <c r="J136" s="346"/>
      <c r="K136" s="346"/>
      <c r="L136" s="346"/>
      <c r="M136" s="346"/>
      <c r="N136" s="346"/>
      <c r="O136" s="346"/>
      <c r="P136" s="346"/>
    </row>
    <row r="137" spans="1:16" ht="31.5">
      <c r="A137" s="345" t="s">
        <v>254</v>
      </c>
      <c r="B137" s="320"/>
      <c r="C137" s="394" t="s">
        <v>458</v>
      </c>
      <c r="D137" s="373" t="s">
        <v>16</v>
      </c>
      <c r="E137" s="368">
        <v>1</v>
      </c>
      <c r="F137" s="346"/>
      <c r="G137" s="346"/>
      <c r="H137" s="346"/>
      <c r="I137" s="346"/>
      <c r="J137" s="346"/>
      <c r="K137" s="346"/>
      <c r="L137" s="346"/>
      <c r="M137" s="346"/>
      <c r="N137" s="346"/>
      <c r="O137" s="346"/>
      <c r="P137" s="346"/>
    </row>
    <row r="138" spans="1:16" ht="15.75">
      <c r="A138" s="405" t="s">
        <v>632</v>
      </c>
      <c r="B138" s="320"/>
      <c r="C138" s="74" t="s">
        <v>770</v>
      </c>
      <c r="D138" s="373"/>
      <c r="E138" s="395"/>
      <c r="F138" s="346"/>
      <c r="G138" s="346"/>
      <c r="H138" s="346"/>
      <c r="I138" s="346"/>
      <c r="J138" s="346"/>
      <c r="K138" s="346"/>
      <c r="L138" s="346"/>
      <c r="M138" s="346"/>
      <c r="N138" s="346"/>
      <c r="O138" s="346"/>
      <c r="P138" s="346"/>
    </row>
    <row r="139" spans="1:16" ht="47.25">
      <c r="A139" s="345" t="s">
        <v>323</v>
      </c>
      <c r="B139" s="320"/>
      <c r="C139" s="370" t="s">
        <v>460</v>
      </c>
      <c r="D139" s="373" t="s">
        <v>16</v>
      </c>
      <c r="E139" s="368">
        <v>6</v>
      </c>
      <c r="F139" s="346"/>
      <c r="G139" s="346"/>
      <c r="H139" s="346"/>
      <c r="I139" s="346"/>
      <c r="J139" s="346"/>
      <c r="K139" s="346"/>
      <c r="L139" s="346"/>
      <c r="M139" s="346"/>
      <c r="N139" s="346"/>
      <c r="O139" s="346"/>
      <c r="P139" s="346"/>
    </row>
    <row r="140" spans="1:16" ht="15.75">
      <c r="A140" s="345" t="s">
        <v>324</v>
      </c>
      <c r="B140" s="320"/>
      <c r="C140" s="370" t="s">
        <v>461</v>
      </c>
      <c r="D140" s="373" t="s">
        <v>11</v>
      </c>
      <c r="E140" s="368">
        <v>5</v>
      </c>
      <c r="F140" s="346"/>
      <c r="G140" s="346"/>
      <c r="H140" s="346"/>
      <c r="I140" s="346"/>
      <c r="J140" s="346"/>
      <c r="K140" s="346"/>
      <c r="L140" s="346"/>
      <c r="M140" s="346"/>
      <c r="N140" s="346"/>
      <c r="O140" s="346"/>
      <c r="P140" s="346"/>
    </row>
    <row r="141" spans="1:16" ht="15.75">
      <c r="A141" s="345" t="s">
        <v>325</v>
      </c>
      <c r="B141" s="320"/>
      <c r="C141" s="370" t="s">
        <v>462</v>
      </c>
      <c r="D141" s="373" t="s">
        <v>11</v>
      </c>
      <c r="E141" s="368">
        <v>3</v>
      </c>
      <c r="F141" s="346"/>
      <c r="G141" s="346"/>
      <c r="H141" s="346"/>
      <c r="I141" s="346"/>
      <c r="J141" s="346"/>
      <c r="K141" s="346"/>
      <c r="L141" s="346"/>
      <c r="M141" s="346"/>
      <c r="N141" s="346"/>
      <c r="O141" s="346"/>
      <c r="P141" s="346"/>
    </row>
    <row r="142" spans="1:16" ht="15.75">
      <c r="A142" s="345" t="s">
        <v>326</v>
      </c>
      <c r="B142" s="320"/>
      <c r="C142" s="396" t="s">
        <v>463</v>
      </c>
      <c r="D142" s="373" t="s">
        <v>11</v>
      </c>
      <c r="E142" s="368">
        <v>3</v>
      </c>
      <c r="F142" s="346"/>
      <c r="G142" s="346"/>
      <c r="H142" s="346"/>
      <c r="I142" s="346"/>
      <c r="J142" s="346"/>
      <c r="K142" s="346"/>
      <c r="L142" s="346"/>
      <c r="M142" s="346"/>
      <c r="N142" s="346"/>
      <c r="O142" s="346"/>
      <c r="P142" s="346"/>
    </row>
    <row r="143" spans="1:16" ht="15.75">
      <c r="A143" s="345" t="s">
        <v>327</v>
      </c>
      <c r="B143" s="320"/>
      <c r="C143" s="370" t="s">
        <v>464</v>
      </c>
      <c r="D143" s="373" t="s">
        <v>11</v>
      </c>
      <c r="E143" s="368">
        <v>3</v>
      </c>
      <c r="F143" s="346"/>
      <c r="G143" s="346"/>
      <c r="H143" s="346"/>
      <c r="I143" s="346"/>
      <c r="J143" s="346"/>
      <c r="K143" s="346"/>
      <c r="L143" s="346"/>
      <c r="M143" s="346"/>
      <c r="N143" s="346"/>
      <c r="O143" s="346"/>
      <c r="P143" s="346"/>
    </row>
    <row r="144" spans="1:16" ht="47.25">
      <c r="A144" s="345" t="s">
        <v>328</v>
      </c>
      <c r="B144" s="320"/>
      <c r="C144" s="370" t="s">
        <v>465</v>
      </c>
      <c r="D144" s="373" t="s">
        <v>1</v>
      </c>
      <c r="E144" s="397" t="s">
        <v>466</v>
      </c>
      <c r="F144" s="346"/>
      <c r="G144" s="346"/>
      <c r="H144" s="346"/>
      <c r="I144" s="346"/>
      <c r="J144" s="346"/>
      <c r="K144" s="346"/>
      <c r="L144" s="346"/>
      <c r="M144" s="346"/>
      <c r="N144" s="346"/>
      <c r="O144" s="346"/>
      <c r="P144" s="346"/>
    </row>
    <row r="145" spans="1:16" ht="15.75">
      <c r="A145" s="345" t="s">
        <v>329</v>
      </c>
      <c r="B145" s="320"/>
      <c r="C145" s="396" t="s">
        <v>467</v>
      </c>
      <c r="D145" s="373" t="s">
        <v>1</v>
      </c>
      <c r="E145" s="397">
        <v>64</v>
      </c>
      <c r="F145" s="346"/>
      <c r="G145" s="346"/>
      <c r="H145" s="346"/>
      <c r="I145" s="346"/>
      <c r="J145" s="346"/>
      <c r="K145" s="346"/>
      <c r="L145" s="346"/>
      <c r="M145" s="346"/>
      <c r="N145" s="346"/>
      <c r="O145" s="346"/>
      <c r="P145" s="346"/>
    </row>
    <row r="146" spans="1:16" ht="15.75">
      <c r="A146" s="345" t="s">
        <v>330</v>
      </c>
      <c r="B146" s="320"/>
      <c r="C146" s="396" t="s">
        <v>468</v>
      </c>
      <c r="D146" s="373" t="s">
        <v>1</v>
      </c>
      <c r="E146" s="397">
        <v>48</v>
      </c>
      <c r="F146" s="346"/>
      <c r="G146" s="346"/>
      <c r="H146" s="346"/>
      <c r="I146" s="346"/>
      <c r="J146" s="346"/>
      <c r="K146" s="346"/>
      <c r="L146" s="346"/>
      <c r="M146" s="346"/>
      <c r="N146" s="346"/>
      <c r="O146" s="346"/>
      <c r="P146" s="346"/>
    </row>
    <row r="147" spans="1:16" ht="31.5">
      <c r="A147" s="345" t="s">
        <v>331</v>
      </c>
      <c r="B147" s="347"/>
      <c r="C147" s="370" t="s">
        <v>469</v>
      </c>
      <c r="D147" s="373" t="s">
        <v>11</v>
      </c>
      <c r="E147" s="368">
        <v>6</v>
      </c>
      <c r="F147" s="346"/>
      <c r="G147" s="346"/>
      <c r="H147" s="346"/>
      <c r="I147" s="346"/>
      <c r="J147" s="346"/>
      <c r="K147" s="346"/>
      <c r="L147" s="346"/>
      <c r="M147" s="346"/>
      <c r="N147" s="346"/>
      <c r="O147" s="346"/>
      <c r="P147" s="346"/>
    </row>
    <row r="148" spans="1:16" ht="47.25">
      <c r="A148" s="345" t="s">
        <v>332</v>
      </c>
      <c r="B148" s="320"/>
      <c r="C148" s="370" t="s">
        <v>470</v>
      </c>
      <c r="D148" s="373" t="s">
        <v>1</v>
      </c>
      <c r="E148" s="397">
        <v>9</v>
      </c>
      <c r="F148" s="346"/>
      <c r="G148" s="346"/>
      <c r="H148" s="346"/>
      <c r="I148" s="346"/>
      <c r="J148" s="346"/>
      <c r="K148" s="346"/>
      <c r="L148" s="346"/>
      <c r="M148" s="346"/>
      <c r="N148" s="346"/>
      <c r="O148" s="346"/>
      <c r="P148" s="346"/>
    </row>
    <row r="149" spans="1:16" ht="15.75">
      <c r="A149" s="345" t="s">
        <v>333</v>
      </c>
      <c r="B149" s="320"/>
      <c r="C149" s="396" t="s">
        <v>471</v>
      </c>
      <c r="D149" s="373" t="s">
        <v>1</v>
      </c>
      <c r="E149" s="397">
        <v>64</v>
      </c>
      <c r="F149" s="346"/>
      <c r="G149" s="346"/>
      <c r="H149" s="346"/>
      <c r="I149" s="346"/>
      <c r="J149" s="346"/>
      <c r="K149" s="346"/>
      <c r="L149" s="346"/>
      <c r="M149" s="346"/>
      <c r="N149" s="346"/>
      <c r="O149" s="346"/>
      <c r="P149" s="346"/>
    </row>
    <row r="150" spans="1:16" ht="15.75">
      <c r="A150" s="345" t="s">
        <v>334</v>
      </c>
      <c r="B150" s="320"/>
      <c r="C150" s="396" t="s">
        <v>472</v>
      </c>
      <c r="D150" s="373" t="s">
        <v>1</v>
      </c>
      <c r="E150" s="397">
        <v>48</v>
      </c>
      <c r="F150" s="346"/>
      <c r="G150" s="346"/>
      <c r="H150" s="346"/>
      <c r="I150" s="346"/>
      <c r="J150" s="346"/>
      <c r="K150" s="346"/>
      <c r="L150" s="346"/>
      <c r="M150" s="346"/>
      <c r="N150" s="346"/>
      <c r="O150" s="346"/>
      <c r="P150" s="346"/>
    </row>
    <row r="151" spans="1:16" ht="31.5">
      <c r="A151" s="345" t="s">
        <v>335</v>
      </c>
      <c r="B151" s="320"/>
      <c r="C151" s="396" t="s">
        <v>473</v>
      </c>
      <c r="D151" s="373" t="s">
        <v>1</v>
      </c>
      <c r="E151" s="368">
        <v>121</v>
      </c>
      <c r="F151" s="346"/>
      <c r="G151" s="346"/>
      <c r="H151" s="346"/>
      <c r="I151" s="346"/>
      <c r="J151" s="346"/>
      <c r="K151" s="346"/>
      <c r="L151" s="346"/>
      <c r="M151" s="346"/>
      <c r="N151" s="346"/>
      <c r="O151" s="346"/>
      <c r="P151" s="346"/>
    </row>
    <row r="152" spans="1:16" ht="31.5">
      <c r="A152" s="345" t="s">
        <v>633</v>
      </c>
      <c r="B152" s="320"/>
      <c r="C152" s="370" t="s">
        <v>474</v>
      </c>
      <c r="D152" s="373" t="s">
        <v>441</v>
      </c>
      <c r="E152" s="368">
        <v>1</v>
      </c>
      <c r="F152" s="346"/>
      <c r="G152" s="346"/>
      <c r="H152" s="346"/>
      <c r="I152" s="346"/>
      <c r="J152" s="346"/>
      <c r="K152" s="346"/>
      <c r="L152" s="346"/>
      <c r="M152" s="346"/>
      <c r="N152" s="346"/>
      <c r="O152" s="346"/>
      <c r="P152" s="346"/>
    </row>
    <row r="153" spans="1:16" ht="31.5">
      <c r="A153" s="345" t="s">
        <v>634</v>
      </c>
      <c r="B153" s="320"/>
      <c r="C153" s="394" t="s">
        <v>458</v>
      </c>
      <c r="D153" s="373" t="s">
        <v>16</v>
      </c>
      <c r="E153" s="368">
        <v>1</v>
      </c>
      <c r="F153" s="346"/>
      <c r="G153" s="346"/>
      <c r="H153" s="346"/>
      <c r="I153" s="346"/>
      <c r="J153" s="346"/>
      <c r="K153" s="346"/>
      <c r="L153" s="346"/>
      <c r="M153" s="346"/>
      <c r="N153" s="346"/>
      <c r="O153" s="346"/>
      <c r="P153" s="346"/>
    </row>
    <row r="154" spans="1:16" ht="15.75">
      <c r="A154" s="405" t="s">
        <v>635</v>
      </c>
      <c r="B154" s="320"/>
      <c r="C154" s="74" t="s">
        <v>783</v>
      </c>
      <c r="D154" s="379"/>
      <c r="E154" s="379"/>
      <c r="F154" s="346"/>
      <c r="G154" s="346"/>
      <c r="H154" s="346"/>
      <c r="I154" s="346"/>
      <c r="J154" s="346"/>
      <c r="K154" s="346"/>
      <c r="L154" s="346"/>
      <c r="M154" s="346"/>
      <c r="N154" s="346"/>
      <c r="O154" s="346"/>
      <c r="P154" s="346"/>
    </row>
    <row r="155" spans="1:16" ht="50.25">
      <c r="A155" s="345" t="s">
        <v>636</v>
      </c>
      <c r="B155" s="320"/>
      <c r="C155" s="378" t="s">
        <v>476</v>
      </c>
      <c r="D155" s="376" t="s">
        <v>11</v>
      </c>
      <c r="E155" s="374">
        <v>1</v>
      </c>
      <c r="F155" s="346"/>
      <c r="G155" s="346"/>
      <c r="H155" s="346"/>
      <c r="I155" s="346"/>
      <c r="J155" s="346"/>
      <c r="K155" s="346"/>
      <c r="L155" s="346"/>
      <c r="M155" s="346"/>
      <c r="N155" s="346"/>
      <c r="O155" s="346"/>
      <c r="P155" s="346"/>
    </row>
    <row r="156" spans="1:16" ht="50.25">
      <c r="A156" s="345" t="s">
        <v>637</v>
      </c>
      <c r="B156" s="346"/>
      <c r="C156" s="378" t="s">
        <v>477</v>
      </c>
      <c r="D156" s="376" t="s">
        <v>11</v>
      </c>
      <c r="E156" s="374">
        <v>1</v>
      </c>
      <c r="F156" s="346"/>
      <c r="G156" s="346"/>
      <c r="H156" s="346"/>
      <c r="I156" s="346"/>
      <c r="J156" s="346"/>
      <c r="K156" s="346"/>
      <c r="L156" s="346"/>
      <c r="M156" s="346"/>
      <c r="N156" s="346"/>
      <c r="O156" s="346"/>
      <c r="P156" s="346"/>
    </row>
    <row r="157" spans="1:16" ht="47.25">
      <c r="A157" s="345" t="s">
        <v>638</v>
      </c>
      <c r="B157" s="348"/>
      <c r="C157" s="375" t="s">
        <v>478</v>
      </c>
      <c r="D157" s="376" t="s">
        <v>11</v>
      </c>
      <c r="E157" s="374">
        <v>1</v>
      </c>
      <c r="F157" s="346"/>
      <c r="G157" s="346"/>
      <c r="H157" s="346"/>
      <c r="I157" s="346"/>
      <c r="J157" s="346"/>
      <c r="K157" s="346"/>
      <c r="L157" s="346"/>
      <c r="M157" s="346"/>
      <c r="N157" s="346"/>
      <c r="O157" s="346"/>
      <c r="P157" s="346"/>
    </row>
    <row r="158" spans="1:16" ht="50.25">
      <c r="A158" s="345" t="s">
        <v>639</v>
      </c>
      <c r="B158" s="348"/>
      <c r="C158" s="375" t="s">
        <v>479</v>
      </c>
      <c r="D158" s="376" t="s">
        <v>11</v>
      </c>
      <c r="E158" s="374">
        <v>1</v>
      </c>
      <c r="F158" s="346"/>
      <c r="G158" s="346"/>
      <c r="H158" s="346"/>
      <c r="I158" s="346"/>
      <c r="J158" s="346"/>
      <c r="K158" s="346"/>
      <c r="L158" s="346"/>
      <c r="M158" s="346"/>
      <c r="N158" s="346"/>
      <c r="O158" s="346"/>
      <c r="P158" s="346"/>
    </row>
    <row r="159" spans="1:16" ht="47.25">
      <c r="A159" s="345" t="s">
        <v>640</v>
      </c>
      <c r="B159" s="348"/>
      <c r="C159" s="375" t="s">
        <v>480</v>
      </c>
      <c r="D159" s="376" t="s">
        <v>391</v>
      </c>
      <c r="E159" s="368">
        <v>1</v>
      </c>
      <c r="F159" s="346"/>
      <c r="G159" s="346"/>
      <c r="H159" s="346"/>
      <c r="I159" s="346"/>
      <c r="J159" s="346"/>
      <c r="K159" s="346"/>
      <c r="L159" s="346"/>
      <c r="M159" s="346"/>
      <c r="N159" s="346"/>
      <c r="O159" s="346"/>
      <c r="P159" s="346"/>
    </row>
    <row r="160" spans="1:16" ht="15.75">
      <c r="A160" s="345" t="s">
        <v>641</v>
      </c>
      <c r="B160" s="348"/>
      <c r="C160" s="375" t="s">
        <v>481</v>
      </c>
      <c r="D160" s="376" t="s">
        <v>11</v>
      </c>
      <c r="E160" s="374">
        <v>1</v>
      </c>
      <c r="F160" s="346"/>
      <c r="G160" s="346"/>
      <c r="H160" s="346"/>
      <c r="I160" s="346"/>
      <c r="J160" s="346"/>
      <c r="K160" s="346"/>
      <c r="L160" s="346"/>
      <c r="M160" s="346"/>
      <c r="N160" s="346"/>
      <c r="O160" s="346"/>
      <c r="P160" s="346"/>
    </row>
    <row r="161" spans="1:16" ht="15.75">
      <c r="A161" s="345" t="s">
        <v>642</v>
      </c>
      <c r="B161" s="348"/>
      <c r="C161" s="375" t="s">
        <v>482</v>
      </c>
      <c r="D161" s="376" t="s">
        <v>11</v>
      </c>
      <c r="E161" s="374">
        <v>1</v>
      </c>
      <c r="F161" s="346"/>
      <c r="G161" s="346"/>
      <c r="H161" s="346"/>
      <c r="I161" s="346"/>
      <c r="J161" s="346"/>
      <c r="K161" s="346"/>
      <c r="L161" s="346"/>
      <c r="M161" s="346"/>
      <c r="N161" s="346"/>
      <c r="O161" s="346"/>
      <c r="P161" s="346"/>
    </row>
    <row r="162" spans="1:16" ht="15.75">
      <c r="A162" s="345" t="s">
        <v>643</v>
      </c>
      <c r="B162" s="348"/>
      <c r="C162" s="375" t="s">
        <v>483</v>
      </c>
      <c r="D162" s="376" t="s">
        <v>11</v>
      </c>
      <c r="E162" s="374">
        <v>1</v>
      </c>
      <c r="F162" s="346"/>
      <c r="G162" s="346"/>
      <c r="H162" s="346"/>
      <c r="I162" s="346"/>
      <c r="J162" s="346"/>
      <c r="K162" s="346"/>
      <c r="L162" s="346"/>
      <c r="M162" s="346"/>
      <c r="N162" s="346"/>
      <c r="O162" s="346"/>
      <c r="P162" s="346"/>
    </row>
    <row r="163" spans="1:16" ht="15.75">
      <c r="A163" s="345" t="s">
        <v>644</v>
      </c>
      <c r="B163" s="384"/>
      <c r="C163" s="375" t="s">
        <v>484</v>
      </c>
      <c r="D163" s="376" t="s">
        <v>11</v>
      </c>
      <c r="E163" s="374">
        <v>2</v>
      </c>
      <c r="F163" s="382"/>
      <c r="G163" s="382"/>
      <c r="H163" s="382"/>
      <c r="I163" s="382"/>
      <c r="J163" s="382"/>
      <c r="K163" s="382"/>
      <c r="L163" s="382"/>
      <c r="M163" s="382"/>
      <c r="N163" s="382"/>
      <c r="O163" s="382"/>
      <c r="P163" s="382"/>
    </row>
    <row r="164" spans="1:16" ht="36">
      <c r="A164" s="345" t="s">
        <v>645</v>
      </c>
      <c r="B164" s="348"/>
      <c r="C164" s="375" t="s">
        <v>485</v>
      </c>
      <c r="D164" s="379" t="s">
        <v>8</v>
      </c>
      <c r="E164" s="374">
        <v>2</v>
      </c>
      <c r="F164" s="346"/>
      <c r="G164" s="346"/>
      <c r="H164" s="346"/>
      <c r="I164" s="346"/>
      <c r="J164" s="346"/>
      <c r="K164" s="346"/>
      <c r="L164" s="346"/>
      <c r="M164" s="346"/>
      <c r="N164" s="346"/>
      <c r="O164" s="346"/>
      <c r="P164" s="346"/>
    </row>
    <row r="165" spans="1:16" ht="15.75">
      <c r="A165" s="345" t="s">
        <v>646</v>
      </c>
      <c r="B165" s="348"/>
      <c r="C165" s="375" t="s">
        <v>486</v>
      </c>
      <c r="D165" s="379" t="s">
        <v>8</v>
      </c>
      <c r="E165" s="374">
        <v>2</v>
      </c>
      <c r="F165" s="346"/>
      <c r="G165" s="346"/>
      <c r="H165" s="346"/>
      <c r="I165" s="346"/>
      <c r="J165" s="346"/>
      <c r="K165" s="346"/>
      <c r="L165" s="346"/>
      <c r="M165" s="346"/>
      <c r="N165" s="346"/>
      <c r="O165" s="346"/>
      <c r="P165" s="346"/>
    </row>
    <row r="166" spans="1:16" ht="31.5">
      <c r="A166" s="345" t="s">
        <v>647</v>
      </c>
      <c r="B166" s="348"/>
      <c r="C166" s="375" t="s">
        <v>487</v>
      </c>
      <c r="D166" s="379" t="s">
        <v>8</v>
      </c>
      <c r="E166" s="374">
        <v>1</v>
      </c>
      <c r="F166" s="346"/>
      <c r="G166" s="346"/>
      <c r="H166" s="346"/>
      <c r="I166" s="346"/>
      <c r="J166" s="346"/>
      <c r="K166" s="346"/>
      <c r="L166" s="346"/>
      <c r="M166" s="346"/>
      <c r="N166" s="346"/>
      <c r="O166" s="346"/>
      <c r="P166" s="346"/>
    </row>
    <row r="167" spans="1:16" ht="47.25">
      <c r="A167" s="345" t="s">
        <v>648</v>
      </c>
      <c r="B167" s="348"/>
      <c r="C167" s="375" t="s">
        <v>488</v>
      </c>
      <c r="D167" s="379" t="s">
        <v>8</v>
      </c>
      <c r="E167" s="374">
        <v>1</v>
      </c>
      <c r="F167" s="346"/>
      <c r="G167" s="346"/>
      <c r="H167" s="346"/>
      <c r="I167" s="346"/>
      <c r="J167" s="346"/>
      <c r="K167" s="346"/>
      <c r="L167" s="346"/>
      <c r="M167" s="346"/>
      <c r="N167" s="346"/>
      <c r="O167" s="346"/>
      <c r="P167" s="346"/>
    </row>
    <row r="168" spans="1:16" ht="31.5">
      <c r="A168" s="345" t="s">
        <v>649</v>
      </c>
      <c r="B168" s="348"/>
      <c r="C168" s="375" t="s">
        <v>489</v>
      </c>
      <c r="D168" s="379" t="s">
        <v>8</v>
      </c>
      <c r="E168" s="374">
        <v>1</v>
      </c>
      <c r="F168" s="346"/>
      <c r="G168" s="346"/>
      <c r="H168" s="346"/>
      <c r="I168" s="346"/>
      <c r="J168" s="346"/>
      <c r="K168" s="346"/>
      <c r="L168" s="346"/>
      <c r="M168" s="346"/>
      <c r="N168" s="346"/>
      <c r="O168" s="346"/>
      <c r="P168" s="346"/>
    </row>
    <row r="169" spans="1:16" ht="15.75">
      <c r="A169" s="345" t="s">
        <v>650</v>
      </c>
      <c r="B169" s="348"/>
      <c r="C169" s="375" t="s">
        <v>490</v>
      </c>
      <c r="D169" s="379" t="s">
        <v>8</v>
      </c>
      <c r="E169" s="374">
        <v>1</v>
      </c>
      <c r="F169" s="346"/>
      <c r="G169" s="346"/>
      <c r="H169" s="346"/>
      <c r="I169" s="346"/>
      <c r="J169" s="346"/>
      <c r="K169" s="346"/>
      <c r="L169" s="346"/>
      <c r="M169" s="346"/>
      <c r="N169" s="346"/>
      <c r="O169" s="346"/>
      <c r="P169" s="346"/>
    </row>
    <row r="170" spans="1:16" ht="34.5">
      <c r="A170" s="345" t="s">
        <v>651</v>
      </c>
      <c r="B170" s="348"/>
      <c r="C170" s="375" t="s">
        <v>491</v>
      </c>
      <c r="D170" s="379" t="s">
        <v>8</v>
      </c>
      <c r="E170" s="374">
        <v>1</v>
      </c>
      <c r="F170" s="346"/>
      <c r="G170" s="346"/>
      <c r="H170" s="346"/>
      <c r="I170" s="346"/>
      <c r="J170" s="346"/>
      <c r="K170" s="346"/>
      <c r="L170" s="346"/>
      <c r="M170" s="346"/>
      <c r="N170" s="346"/>
      <c r="O170" s="346"/>
      <c r="P170" s="346"/>
    </row>
    <row r="171" spans="1:16" ht="34.5">
      <c r="A171" s="345" t="s">
        <v>652</v>
      </c>
      <c r="B171" s="348"/>
      <c r="C171" s="375" t="s">
        <v>492</v>
      </c>
      <c r="D171" s="379" t="s">
        <v>8</v>
      </c>
      <c r="E171" s="374">
        <v>1</v>
      </c>
      <c r="F171" s="346"/>
      <c r="G171" s="346"/>
      <c r="H171" s="346"/>
      <c r="I171" s="346"/>
      <c r="J171" s="346"/>
      <c r="K171" s="346"/>
      <c r="L171" s="346"/>
      <c r="M171" s="346"/>
      <c r="N171" s="346"/>
      <c r="O171" s="346"/>
      <c r="P171" s="346"/>
    </row>
    <row r="172" spans="1:16" ht="18.75">
      <c r="A172" s="345" t="s">
        <v>653</v>
      </c>
      <c r="B172" s="348"/>
      <c r="C172" s="375" t="s">
        <v>493</v>
      </c>
      <c r="D172" s="379" t="s">
        <v>8</v>
      </c>
      <c r="E172" s="374">
        <v>1</v>
      </c>
      <c r="F172" s="346"/>
      <c r="G172" s="346"/>
      <c r="H172" s="346"/>
      <c r="I172" s="346"/>
      <c r="J172" s="346"/>
      <c r="K172" s="346"/>
      <c r="L172" s="346"/>
      <c r="M172" s="346"/>
      <c r="N172" s="346"/>
      <c r="O172" s="346"/>
      <c r="P172" s="346"/>
    </row>
    <row r="173" spans="1:16" ht="18.75">
      <c r="A173" s="345" t="s">
        <v>654</v>
      </c>
      <c r="B173" s="348"/>
      <c r="C173" s="375" t="s">
        <v>494</v>
      </c>
      <c r="D173" s="379" t="s">
        <v>8</v>
      </c>
      <c r="E173" s="374">
        <v>1</v>
      </c>
      <c r="F173" s="346"/>
      <c r="G173" s="346"/>
      <c r="H173" s="346"/>
      <c r="I173" s="346"/>
      <c r="J173" s="346"/>
      <c r="K173" s="346"/>
      <c r="L173" s="346"/>
      <c r="M173" s="346"/>
      <c r="N173" s="346"/>
      <c r="O173" s="346"/>
      <c r="P173" s="346"/>
    </row>
    <row r="174" spans="1:16" ht="15.75">
      <c r="A174" s="345" t="s">
        <v>655</v>
      </c>
      <c r="B174" s="348"/>
      <c r="C174" s="375" t="s">
        <v>495</v>
      </c>
      <c r="D174" s="379" t="s">
        <v>8</v>
      </c>
      <c r="E174" s="374">
        <v>1</v>
      </c>
      <c r="F174" s="346"/>
      <c r="G174" s="346"/>
      <c r="H174" s="346"/>
      <c r="I174" s="346"/>
      <c r="J174" s="346"/>
      <c r="K174" s="346"/>
      <c r="L174" s="346"/>
      <c r="M174" s="346"/>
      <c r="N174" s="346"/>
      <c r="O174" s="346"/>
      <c r="P174" s="346"/>
    </row>
    <row r="175" spans="1:16" ht="15.75">
      <c r="A175" s="345" t="s">
        <v>656</v>
      </c>
      <c r="B175" s="348"/>
      <c r="C175" s="375" t="s">
        <v>496</v>
      </c>
      <c r="D175" s="379" t="s">
        <v>8</v>
      </c>
      <c r="E175" s="374">
        <v>1</v>
      </c>
      <c r="F175" s="346"/>
      <c r="G175" s="346"/>
      <c r="H175" s="346"/>
      <c r="I175" s="346"/>
      <c r="J175" s="346"/>
      <c r="K175" s="346"/>
      <c r="L175" s="346"/>
      <c r="M175" s="346"/>
      <c r="N175" s="346"/>
      <c r="O175" s="346"/>
      <c r="P175" s="346"/>
    </row>
    <row r="176" spans="1:16" ht="15.75">
      <c r="A176" s="345" t="s">
        <v>657</v>
      </c>
      <c r="B176" s="348"/>
      <c r="C176" s="375" t="s">
        <v>497</v>
      </c>
      <c r="D176" s="379" t="s">
        <v>8</v>
      </c>
      <c r="E176" s="374">
        <v>1</v>
      </c>
      <c r="F176" s="346"/>
      <c r="G176" s="346"/>
      <c r="H176" s="346"/>
      <c r="I176" s="346"/>
      <c r="J176" s="346"/>
      <c r="K176" s="346"/>
      <c r="L176" s="346"/>
      <c r="M176" s="346"/>
      <c r="N176" s="346"/>
      <c r="O176" s="346"/>
      <c r="P176" s="346"/>
    </row>
    <row r="177" spans="1:16" ht="15.75">
      <c r="A177" s="345" t="s">
        <v>658</v>
      </c>
      <c r="B177" s="348"/>
      <c r="C177" s="375" t="s">
        <v>498</v>
      </c>
      <c r="D177" s="379" t="s">
        <v>8</v>
      </c>
      <c r="E177" s="374">
        <v>10</v>
      </c>
      <c r="F177" s="346"/>
      <c r="G177" s="346"/>
      <c r="H177" s="346"/>
      <c r="I177" s="346"/>
      <c r="J177" s="346"/>
      <c r="K177" s="346"/>
      <c r="L177" s="346"/>
      <c r="M177" s="346"/>
      <c r="N177" s="346"/>
      <c r="O177" s="346"/>
      <c r="P177" s="346"/>
    </row>
    <row r="178" spans="1:16" ht="15.75">
      <c r="A178" s="345" t="s">
        <v>659</v>
      </c>
      <c r="B178" s="348"/>
      <c r="C178" s="375" t="s">
        <v>499</v>
      </c>
      <c r="D178" s="379" t="s">
        <v>8</v>
      </c>
      <c r="E178" s="374">
        <v>6</v>
      </c>
      <c r="F178" s="346"/>
      <c r="G178" s="346"/>
      <c r="H178" s="346"/>
      <c r="I178" s="346"/>
      <c r="J178" s="346"/>
      <c r="K178" s="346"/>
      <c r="L178" s="346"/>
      <c r="M178" s="346"/>
      <c r="N178" s="346"/>
      <c r="O178" s="346"/>
      <c r="P178" s="346"/>
    </row>
    <row r="179" spans="1:16" ht="15.75">
      <c r="A179" s="345" t="s">
        <v>660</v>
      </c>
      <c r="B179" s="348"/>
      <c r="C179" s="375" t="s">
        <v>500</v>
      </c>
      <c r="D179" s="379" t="s">
        <v>8</v>
      </c>
      <c r="E179" s="374">
        <v>6</v>
      </c>
      <c r="F179" s="346"/>
      <c r="G179" s="346"/>
      <c r="H179" s="346"/>
      <c r="I179" s="346"/>
      <c r="J179" s="346"/>
      <c r="K179" s="346"/>
      <c r="L179" s="346"/>
      <c r="M179" s="346"/>
      <c r="N179" s="346"/>
      <c r="O179" s="346"/>
      <c r="P179" s="346"/>
    </row>
    <row r="180" spans="1:16" ht="15.75">
      <c r="A180" s="345" t="s">
        <v>661</v>
      </c>
      <c r="B180" s="348"/>
      <c r="C180" s="375" t="s">
        <v>501</v>
      </c>
      <c r="D180" s="379" t="s">
        <v>8</v>
      </c>
      <c r="E180" s="374">
        <v>10</v>
      </c>
      <c r="F180" s="346"/>
      <c r="G180" s="346"/>
      <c r="H180" s="346"/>
      <c r="I180" s="346"/>
      <c r="J180" s="346"/>
      <c r="K180" s="346"/>
      <c r="L180" s="346"/>
      <c r="M180" s="346"/>
      <c r="N180" s="346"/>
      <c r="O180" s="346"/>
      <c r="P180" s="346"/>
    </row>
    <row r="181" spans="1:16" ht="18.75">
      <c r="A181" s="345" t="s">
        <v>662</v>
      </c>
      <c r="B181" s="348"/>
      <c r="C181" s="375" t="s">
        <v>502</v>
      </c>
      <c r="D181" s="379" t="s">
        <v>8</v>
      </c>
      <c r="E181" s="374">
        <v>5</v>
      </c>
      <c r="F181" s="346"/>
      <c r="G181" s="346"/>
      <c r="H181" s="346"/>
      <c r="I181" s="346"/>
      <c r="J181" s="346"/>
      <c r="K181" s="346"/>
      <c r="L181" s="346"/>
      <c r="M181" s="346"/>
      <c r="N181" s="346"/>
      <c r="O181" s="346"/>
      <c r="P181" s="346"/>
    </row>
    <row r="182" spans="1:16" ht="18.75">
      <c r="A182" s="345" t="s">
        <v>663</v>
      </c>
      <c r="B182" s="348"/>
      <c r="C182" s="375" t="s">
        <v>503</v>
      </c>
      <c r="D182" s="379" t="s">
        <v>8</v>
      </c>
      <c r="E182" s="374">
        <v>3</v>
      </c>
      <c r="F182" s="346"/>
      <c r="G182" s="346"/>
      <c r="H182" s="346"/>
      <c r="I182" s="346"/>
      <c r="J182" s="346"/>
      <c r="K182" s="346"/>
      <c r="L182" s="346"/>
      <c r="M182" s="346"/>
      <c r="N182" s="346"/>
      <c r="O182" s="346"/>
      <c r="P182" s="346"/>
    </row>
    <row r="183" spans="1:16" ht="18.75">
      <c r="A183" s="345" t="s">
        <v>664</v>
      </c>
      <c r="B183" s="348"/>
      <c r="C183" s="375" t="s">
        <v>504</v>
      </c>
      <c r="D183" s="379" t="s">
        <v>8</v>
      </c>
      <c r="E183" s="374">
        <v>3</v>
      </c>
      <c r="F183" s="346"/>
      <c r="G183" s="346"/>
      <c r="H183" s="346"/>
      <c r="I183" s="346"/>
      <c r="J183" s="346"/>
      <c r="K183" s="346"/>
      <c r="L183" s="346"/>
      <c r="M183" s="346"/>
      <c r="N183" s="346"/>
      <c r="O183" s="346"/>
      <c r="P183" s="346"/>
    </row>
    <row r="184" spans="1:16" ht="18.75">
      <c r="A184" s="345" t="s">
        <v>665</v>
      </c>
      <c r="B184" s="348"/>
      <c r="C184" s="375" t="s">
        <v>505</v>
      </c>
      <c r="D184" s="379" t="s">
        <v>8</v>
      </c>
      <c r="E184" s="374">
        <v>3</v>
      </c>
      <c r="F184" s="346"/>
      <c r="G184" s="346"/>
      <c r="H184" s="346"/>
      <c r="I184" s="346"/>
      <c r="J184" s="346"/>
      <c r="K184" s="346"/>
      <c r="L184" s="346"/>
      <c r="M184" s="346"/>
      <c r="N184" s="346"/>
      <c r="O184" s="346"/>
      <c r="P184" s="346"/>
    </row>
    <row r="185" spans="1:16" ht="18.75">
      <c r="A185" s="345" t="s">
        <v>666</v>
      </c>
      <c r="B185" s="348"/>
      <c r="C185" s="375" t="s">
        <v>506</v>
      </c>
      <c r="D185" s="379" t="s">
        <v>8</v>
      </c>
      <c r="E185" s="374">
        <v>3</v>
      </c>
      <c r="F185" s="346"/>
      <c r="G185" s="346"/>
      <c r="H185" s="346"/>
      <c r="I185" s="346"/>
      <c r="J185" s="346"/>
      <c r="K185" s="346"/>
      <c r="L185" s="346"/>
      <c r="M185" s="346"/>
      <c r="N185" s="346"/>
      <c r="O185" s="346"/>
      <c r="P185" s="346"/>
    </row>
    <row r="186" spans="1:16" ht="18.75">
      <c r="A186" s="345" t="s">
        <v>667</v>
      </c>
      <c r="B186" s="348"/>
      <c r="C186" s="375" t="s">
        <v>507</v>
      </c>
      <c r="D186" s="379" t="s">
        <v>8</v>
      </c>
      <c r="E186" s="374">
        <v>2</v>
      </c>
      <c r="F186" s="346"/>
      <c r="G186" s="346"/>
      <c r="H186" s="346"/>
      <c r="I186" s="346"/>
      <c r="J186" s="346"/>
      <c r="K186" s="346"/>
      <c r="L186" s="346"/>
      <c r="M186" s="346"/>
      <c r="N186" s="346"/>
      <c r="O186" s="346"/>
      <c r="P186" s="346"/>
    </row>
    <row r="187" spans="1:16" ht="18.75">
      <c r="A187" s="345" t="s">
        <v>668</v>
      </c>
      <c r="B187" s="348"/>
      <c r="C187" s="375" t="s">
        <v>508</v>
      </c>
      <c r="D187" s="379" t="s">
        <v>8</v>
      </c>
      <c r="E187" s="374">
        <v>3</v>
      </c>
      <c r="F187" s="346"/>
      <c r="G187" s="346"/>
      <c r="H187" s="346"/>
      <c r="I187" s="346"/>
      <c r="J187" s="346"/>
      <c r="K187" s="346"/>
      <c r="L187" s="346"/>
      <c r="M187" s="346"/>
      <c r="N187" s="346"/>
      <c r="O187" s="346"/>
      <c r="P187" s="346"/>
    </row>
    <row r="188" spans="1:16" ht="18.75">
      <c r="A188" s="345" t="s">
        <v>669</v>
      </c>
      <c r="B188" s="348"/>
      <c r="C188" s="375" t="s">
        <v>509</v>
      </c>
      <c r="D188" s="379" t="s">
        <v>8</v>
      </c>
      <c r="E188" s="374">
        <v>14</v>
      </c>
      <c r="F188" s="346"/>
      <c r="G188" s="346"/>
      <c r="H188" s="346"/>
      <c r="I188" s="346"/>
      <c r="J188" s="346"/>
      <c r="K188" s="346"/>
      <c r="L188" s="346"/>
      <c r="M188" s="346"/>
      <c r="N188" s="346"/>
      <c r="O188" s="346"/>
      <c r="P188" s="346"/>
    </row>
    <row r="189" spans="1:16" ht="31.5">
      <c r="A189" s="345" t="s">
        <v>670</v>
      </c>
      <c r="B189" s="348"/>
      <c r="C189" s="375" t="s">
        <v>510</v>
      </c>
      <c r="D189" s="379" t="s">
        <v>8</v>
      </c>
      <c r="E189" s="374">
        <v>2</v>
      </c>
      <c r="F189" s="346"/>
      <c r="G189" s="346"/>
      <c r="H189" s="346"/>
      <c r="I189" s="346"/>
      <c r="J189" s="346"/>
      <c r="K189" s="346"/>
      <c r="L189" s="346"/>
      <c r="M189" s="346"/>
      <c r="N189" s="346"/>
      <c r="O189" s="346"/>
      <c r="P189" s="346"/>
    </row>
    <row r="190" spans="1:16" ht="15.75">
      <c r="A190" s="345" t="s">
        <v>671</v>
      </c>
      <c r="B190" s="348"/>
      <c r="C190" s="375" t="s">
        <v>511</v>
      </c>
      <c r="D190" s="379" t="s">
        <v>8</v>
      </c>
      <c r="E190" s="374">
        <v>1</v>
      </c>
      <c r="F190" s="346"/>
      <c r="G190" s="346"/>
      <c r="H190" s="346"/>
      <c r="I190" s="346"/>
      <c r="J190" s="346"/>
      <c r="K190" s="346"/>
      <c r="L190" s="346"/>
      <c r="M190" s="346"/>
      <c r="N190" s="346"/>
      <c r="O190" s="346"/>
      <c r="P190" s="346"/>
    </row>
    <row r="191" spans="1:16" ht="15.75">
      <c r="A191" s="345" t="s">
        <v>672</v>
      </c>
      <c r="B191" s="348"/>
      <c r="C191" s="375" t="s">
        <v>512</v>
      </c>
      <c r="D191" s="379" t="s">
        <v>8</v>
      </c>
      <c r="E191" s="374">
        <v>1</v>
      </c>
      <c r="F191" s="346"/>
      <c r="G191" s="346"/>
      <c r="H191" s="346"/>
      <c r="I191" s="346"/>
      <c r="J191" s="346"/>
      <c r="K191" s="346"/>
      <c r="L191" s="346"/>
      <c r="M191" s="346"/>
      <c r="N191" s="346"/>
      <c r="O191" s="346"/>
      <c r="P191" s="346"/>
    </row>
    <row r="192" spans="1:16" ht="15.75">
      <c r="A192" s="345" t="s">
        <v>673</v>
      </c>
      <c r="B192" s="348"/>
      <c r="C192" s="375" t="s">
        <v>513</v>
      </c>
      <c r="D192" s="379" t="s">
        <v>8</v>
      </c>
      <c r="E192" s="374">
        <v>2</v>
      </c>
      <c r="F192" s="346"/>
      <c r="G192" s="346"/>
      <c r="H192" s="346"/>
      <c r="I192" s="346"/>
      <c r="J192" s="346"/>
      <c r="K192" s="346"/>
      <c r="L192" s="346"/>
      <c r="M192" s="346"/>
      <c r="N192" s="346"/>
      <c r="O192" s="346"/>
      <c r="P192" s="346"/>
    </row>
    <row r="193" spans="1:16" ht="31.5">
      <c r="A193" s="345" t="s">
        <v>674</v>
      </c>
      <c r="B193" s="348"/>
      <c r="C193" s="375" t="s">
        <v>514</v>
      </c>
      <c r="D193" s="379" t="s">
        <v>1</v>
      </c>
      <c r="E193" s="374">
        <v>20</v>
      </c>
      <c r="F193" s="346"/>
      <c r="G193" s="346"/>
      <c r="H193" s="346"/>
      <c r="I193" s="346"/>
      <c r="J193" s="346"/>
      <c r="K193" s="346"/>
      <c r="L193" s="346"/>
      <c r="M193" s="346"/>
      <c r="N193" s="346"/>
      <c r="O193" s="346"/>
      <c r="P193" s="346"/>
    </row>
    <row r="194" spans="1:16" ht="15.75">
      <c r="A194" s="345" t="s">
        <v>675</v>
      </c>
      <c r="B194" s="348"/>
      <c r="C194" s="375" t="s">
        <v>515</v>
      </c>
      <c r="D194" s="379" t="s">
        <v>1</v>
      </c>
      <c r="E194" s="374">
        <v>19</v>
      </c>
      <c r="F194" s="346"/>
      <c r="G194" s="346"/>
      <c r="H194" s="346"/>
      <c r="I194" s="346"/>
      <c r="J194" s="346"/>
      <c r="K194" s="346"/>
      <c r="L194" s="346"/>
      <c r="M194" s="346"/>
      <c r="N194" s="346"/>
      <c r="O194" s="346"/>
      <c r="P194" s="346"/>
    </row>
    <row r="195" spans="1:16" ht="15.75">
      <c r="A195" s="345" t="s">
        <v>676</v>
      </c>
      <c r="B195" s="348"/>
      <c r="C195" s="375" t="s">
        <v>516</v>
      </c>
      <c r="D195" s="379" t="s">
        <v>1</v>
      </c>
      <c r="E195" s="374">
        <v>8</v>
      </c>
      <c r="F195" s="346"/>
      <c r="G195" s="346"/>
      <c r="H195" s="346"/>
      <c r="I195" s="346"/>
      <c r="J195" s="346"/>
      <c r="K195" s="346"/>
      <c r="L195" s="346"/>
      <c r="M195" s="346"/>
      <c r="N195" s="346"/>
      <c r="O195" s="346"/>
      <c r="P195" s="346"/>
    </row>
    <row r="196" spans="1:16" ht="15.75">
      <c r="A196" s="345" t="s">
        <v>677</v>
      </c>
      <c r="B196" s="348"/>
      <c r="C196" s="375" t="s">
        <v>517</v>
      </c>
      <c r="D196" s="379" t="s">
        <v>1</v>
      </c>
      <c r="E196" s="374">
        <v>10</v>
      </c>
      <c r="F196" s="346"/>
      <c r="G196" s="346"/>
      <c r="H196" s="346"/>
      <c r="I196" s="346"/>
      <c r="J196" s="346"/>
      <c r="K196" s="346"/>
      <c r="L196" s="346"/>
      <c r="M196" s="346"/>
      <c r="N196" s="346"/>
      <c r="O196" s="346"/>
      <c r="P196" s="346"/>
    </row>
    <row r="197" spans="1:16" ht="15.75">
      <c r="A197" s="345" t="s">
        <v>678</v>
      </c>
      <c r="B197" s="348"/>
      <c r="C197" s="375" t="s">
        <v>518</v>
      </c>
      <c r="D197" s="379" t="s">
        <v>1</v>
      </c>
      <c r="E197" s="374">
        <v>6</v>
      </c>
      <c r="F197" s="346"/>
      <c r="G197" s="346"/>
      <c r="H197" s="346"/>
      <c r="I197" s="346"/>
      <c r="J197" s="346"/>
      <c r="K197" s="346"/>
      <c r="L197" s="346"/>
      <c r="M197" s="346"/>
      <c r="N197" s="346"/>
      <c r="O197" s="346"/>
      <c r="P197" s="346"/>
    </row>
    <row r="198" spans="1:16" ht="15.75">
      <c r="A198" s="345" t="s">
        <v>679</v>
      </c>
      <c r="B198" s="348"/>
      <c r="C198" s="375" t="s">
        <v>519</v>
      </c>
      <c r="D198" s="379" t="s">
        <v>520</v>
      </c>
      <c r="E198" s="374">
        <v>1</v>
      </c>
      <c r="F198" s="346"/>
      <c r="G198" s="346"/>
      <c r="H198" s="346"/>
      <c r="I198" s="346"/>
      <c r="J198" s="346"/>
      <c r="K198" s="346"/>
      <c r="L198" s="346"/>
      <c r="M198" s="346"/>
      <c r="N198" s="346"/>
      <c r="O198" s="346"/>
      <c r="P198" s="346"/>
    </row>
    <row r="199" spans="1:16" ht="31.5">
      <c r="A199" s="345" t="s">
        <v>680</v>
      </c>
      <c r="B199" s="348"/>
      <c r="C199" s="375" t="s">
        <v>521</v>
      </c>
      <c r="D199" s="379" t="s">
        <v>8</v>
      </c>
      <c r="E199" s="374">
        <v>7</v>
      </c>
      <c r="F199" s="346"/>
      <c r="G199" s="346"/>
      <c r="H199" s="346"/>
      <c r="I199" s="346"/>
      <c r="J199" s="346"/>
      <c r="K199" s="346"/>
      <c r="L199" s="346"/>
      <c r="M199" s="346"/>
      <c r="N199" s="346"/>
      <c r="O199" s="346"/>
      <c r="P199" s="346"/>
    </row>
    <row r="200" spans="1:16" ht="15.75">
      <c r="A200" s="345" t="s">
        <v>681</v>
      </c>
      <c r="B200" s="348"/>
      <c r="C200" s="375" t="s">
        <v>522</v>
      </c>
      <c r="D200" s="379" t="s">
        <v>520</v>
      </c>
      <c r="E200" s="374">
        <v>1</v>
      </c>
      <c r="F200" s="346"/>
      <c r="G200" s="346"/>
      <c r="H200" s="346"/>
      <c r="I200" s="346"/>
      <c r="J200" s="346"/>
      <c r="K200" s="346"/>
      <c r="L200" s="346"/>
      <c r="M200" s="346"/>
      <c r="N200" s="346"/>
      <c r="O200" s="346"/>
      <c r="P200" s="346"/>
    </row>
    <row r="201" spans="1:16" ht="15.75">
      <c r="A201" s="345" t="s">
        <v>682</v>
      </c>
      <c r="B201" s="348"/>
      <c r="C201" s="375" t="s">
        <v>523</v>
      </c>
      <c r="D201" s="379" t="s">
        <v>10</v>
      </c>
      <c r="E201" s="374">
        <v>18</v>
      </c>
      <c r="F201" s="346"/>
      <c r="G201" s="346"/>
      <c r="H201" s="346"/>
      <c r="I201" s="346"/>
      <c r="J201" s="346"/>
      <c r="K201" s="346"/>
      <c r="L201" s="346"/>
      <c r="M201" s="346"/>
      <c r="N201" s="346"/>
      <c r="O201" s="346"/>
      <c r="P201" s="346"/>
    </row>
    <row r="202" spans="1:16" ht="15.75">
      <c r="A202" s="345" t="s">
        <v>683</v>
      </c>
      <c r="B202" s="348"/>
      <c r="C202" s="375" t="s">
        <v>524</v>
      </c>
      <c r="D202" s="379" t="s">
        <v>1</v>
      </c>
      <c r="E202" s="374">
        <v>20</v>
      </c>
      <c r="F202" s="346"/>
      <c r="G202" s="346"/>
      <c r="H202" s="346"/>
      <c r="I202" s="346"/>
      <c r="J202" s="346"/>
      <c r="K202" s="346"/>
      <c r="L202" s="346"/>
      <c r="M202" s="346"/>
      <c r="N202" s="346"/>
      <c r="O202" s="346"/>
      <c r="P202" s="346"/>
    </row>
    <row r="203" spans="1:16" ht="15.75">
      <c r="A203" s="345" t="s">
        <v>684</v>
      </c>
      <c r="B203" s="348"/>
      <c r="C203" s="375" t="s">
        <v>525</v>
      </c>
      <c r="D203" s="379" t="s">
        <v>1</v>
      </c>
      <c r="E203" s="374">
        <v>19</v>
      </c>
      <c r="F203" s="346"/>
      <c r="G203" s="346"/>
      <c r="H203" s="346"/>
      <c r="I203" s="346"/>
      <c r="J203" s="346"/>
      <c r="K203" s="346"/>
      <c r="L203" s="346"/>
      <c r="M203" s="346"/>
      <c r="N203" s="346"/>
      <c r="O203" s="346"/>
      <c r="P203" s="346"/>
    </row>
    <row r="204" spans="1:16" ht="15.75">
      <c r="A204" s="345" t="s">
        <v>685</v>
      </c>
      <c r="B204" s="348"/>
      <c r="C204" s="375" t="s">
        <v>526</v>
      </c>
      <c r="D204" s="379" t="s">
        <v>1</v>
      </c>
      <c r="E204" s="374">
        <v>10</v>
      </c>
      <c r="F204" s="346"/>
      <c r="G204" s="346"/>
      <c r="H204" s="346"/>
      <c r="I204" s="346"/>
      <c r="J204" s="346"/>
      <c r="K204" s="346"/>
      <c r="L204" s="346"/>
      <c r="M204" s="346"/>
      <c r="N204" s="346"/>
      <c r="O204" s="346"/>
      <c r="P204" s="346"/>
    </row>
    <row r="205" spans="1:16" ht="15.75">
      <c r="A205" s="345" t="s">
        <v>686</v>
      </c>
      <c r="B205" s="348"/>
      <c r="C205" s="375" t="s">
        <v>527</v>
      </c>
      <c r="D205" s="379" t="s">
        <v>1</v>
      </c>
      <c r="E205" s="374">
        <v>6</v>
      </c>
      <c r="F205" s="346"/>
      <c r="G205" s="346"/>
      <c r="H205" s="346"/>
      <c r="I205" s="346"/>
      <c r="J205" s="346"/>
      <c r="K205" s="346"/>
      <c r="L205" s="346"/>
      <c r="M205" s="346"/>
      <c r="N205" s="346"/>
      <c r="O205" s="346"/>
      <c r="P205" s="346"/>
    </row>
    <row r="206" spans="1:16" ht="15.75">
      <c r="A206" s="345" t="s">
        <v>687</v>
      </c>
      <c r="B206" s="348"/>
      <c r="C206" s="375" t="s">
        <v>528</v>
      </c>
      <c r="D206" s="379" t="s">
        <v>10</v>
      </c>
      <c r="E206" s="374">
        <v>23</v>
      </c>
      <c r="F206" s="346"/>
      <c r="G206" s="346"/>
      <c r="H206" s="346"/>
      <c r="I206" s="346"/>
      <c r="J206" s="346"/>
      <c r="K206" s="346"/>
      <c r="L206" s="346"/>
      <c r="M206" s="346"/>
      <c r="N206" s="346"/>
      <c r="O206" s="346"/>
      <c r="P206" s="346"/>
    </row>
    <row r="207" spans="1:16" ht="31.5">
      <c r="A207" s="345" t="s">
        <v>688</v>
      </c>
      <c r="B207" s="348"/>
      <c r="C207" s="375" t="s">
        <v>529</v>
      </c>
      <c r="D207" s="379" t="s">
        <v>8</v>
      </c>
      <c r="E207" s="374">
        <v>24</v>
      </c>
      <c r="F207" s="346"/>
      <c r="G207" s="346"/>
      <c r="H207" s="346"/>
      <c r="I207" s="346"/>
      <c r="J207" s="346"/>
      <c r="K207" s="346"/>
      <c r="L207" s="346"/>
      <c r="M207" s="346"/>
      <c r="N207" s="346"/>
      <c r="O207" s="346"/>
      <c r="P207" s="346"/>
    </row>
    <row r="208" spans="1:16" ht="15.75">
      <c r="A208" s="345" t="s">
        <v>689</v>
      </c>
      <c r="B208" s="348"/>
      <c r="C208" s="375" t="s">
        <v>530</v>
      </c>
      <c r="D208" s="379" t="s">
        <v>15</v>
      </c>
      <c r="E208" s="374">
        <v>2</v>
      </c>
      <c r="F208" s="346"/>
      <c r="G208" s="346"/>
      <c r="H208" s="346"/>
      <c r="I208" s="346"/>
      <c r="J208" s="346"/>
      <c r="K208" s="346"/>
      <c r="L208" s="346"/>
      <c r="M208" s="346"/>
      <c r="N208" s="346"/>
      <c r="O208" s="346"/>
      <c r="P208" s="346"/>
    </row>
    <row r="209" spans="1:16" ht="15.75">
      <c r="A209" s="345" t="s">
        <v>690</v>
      </c>
      <c r="B209" s="348"/>
      <c r="C209" s="375" t="s">
        <v>531</v>
      </c>
      <c r="D209" s="379" t="s">
        <v>15</v>
      </c>
      <c r="E209" s="374">
        <v>2</v>
      </c>
      <c r="F209" s="346"/>
      <c r="G209" s="346"/>
      <c r="H209" s="346"/>
      <c r="I209" s="346"/>
      <c r="J209" s="346"/>
      <c r="K209" s="346"/>
      <c r="L209" s="346"/>
      <c r="M209" s="346"/>
      <c r="N209" s="346"/>
      <c r="O209" s="346"/>
      <c r="P209" s="346"/>
    </row>
    <row r="210" spans="1:16" ht="31.5">
      <c r="A210" s="345" t="s">
        <v>691</v>
      </c>
      <c r="B210" s="348"/>
      <c r="C210" s="375" t="s">
        <v>532</v>
      </c>
      <c r="D210" s="379" t="s">
        <v>520</v>
      </c>
      <c r="E210" s="374">
        <v>1</v>
      </c>
      <c r="F210" s="346"/>
      <c r="G210" s="346"/>
      <c r="H210" s="346"/>
      <c r="I210" s="346"/>
      <c r="J210" s="346"/>
      <c r="K210" s="346"/>
      <c r="L210" s="346"/>
      <c r="M210" s="346"/>
      <c r="N210" s="346"/>
      <c r="O210" s="346"/>
      <c r="P210" s="346"/>
    </row>
    <row r="211" spans="1:16" ht="31.5">
      <c r="A211" s="345" t="s">
        <v>692</v>
      </c>
      <c r="B211" s="348"/>
      <c r="C211" s="375" t="s">
        <v>533</v>
      </c>
      <c r="D211" s="379" t="s">
        <v>520</v>
      </c>
      <c r="E211" s="374">
        <v>1</v>
      </c>
      <c r="F211" s="346"/>
      <c r="G211" s="346"/>
      <c r="H211" s="346"/>
      <c r="I211" s="346"/>
      <c r="J211" s="346"/>
      <c r="K211" s="346"/>
      <c r="L211" s="346"/>
      <c r="M211" s="346"/>
      <c r="N211" s="346"/>
      <c r="O211" s="346"/>
      <c r="P211" s="346"/>
    </row>
    <row r="212" spans="1:16" ht="94.5">
      <c r="A212" s="345" t="s">
        <v>693</v>
      </c>
      <c r="B212" s="348"/>
      <c r="C212" s="398" t="s">
        <v>534</v>
      </c>
      <c r="D212" s="373" t="s">
        <v>391</v>
      </c>
      <c r="E212" s="374">
        <v>1</v>
      </c>
      <c r="F212" s="346"/>
      <c r="G212" s="346"/>
      <c r="H212" s="346"/>
      <c r="I212" s="346"/>
      <c r="J212" s="346"/>
      <c r="K212" s="346"/>
      <c r="L212" s="346"/>
      <c r="M212" s="346"/>
      <c r="N212" s="346"/>
      <c r="O212" s="346"/>
      <c r="P212" s="346"/>
    </row>
    <row r="213" spans="1:16" ht="15.75">
      <c r="A213" s="405" t="s">
        <v>694</v>
      </c>
      <c r="B213" s="348"/>
      <c r="C213" s="74" t="s">
        <v>17</v>
      </c>
      <c r="D213" s="376"/>
      <c r="E213" s="376"/>
      <c r="F213" s="346"/>
      <c r="G213" s="346"/>
      <c r="H213" s="346"/>
      <c r="I213" s="346"/>
      <c r="J213" s="346"/>
      <c r="K213" s="346"/>
      <c r="L213" s="346"/>
      <c r="M213" s="346"/>
      <c r="N213" s="346"/>
      <c r="O213" s="346"/>
      <c r="P213" s="346"/>
    </row>
    <row r="214" spans="1:16" ht="15.75">
      <c r="A214" s="345" t="s">
        <v>695</v>
      </c>
      <c r="B214" s="348"/>
      <c r="C214" s="375" t="s">
        <v>536</v>
      </c>
      <c r="D214" s="379" t="s">
        <v>1</v>
      </c>
      <c r="E214" s="374">
        <v>6</v>
      </c>
      <c r="F214" s="346"/>
      <c r="G214" s="346"/>
      <c r="H214" s="346"/>
      <c r="I214" s="346"/>
      <c r="J214" s="346"/>
      <c r="K214" s="346"/>
      <c r="L214" s="346"/>
      <c r="M214" s="346"/>
      <c r="N214" s="346"/>
      <c r="O214" s="346"/>
      <c r="P214" s="346"/>
    </row>
    <row r="215" spans="1:16" ht="15.75">
      <c r="A215" s="345" t="s">
        <v>696</v>
      </c>
      <c r="B215" s="348"/>
      <c r="C215" s="375" t="s">
        <v>537</v>
      </c>
      <c r="D215" s="379" t="s">
        <v>1</v>
      </c>
      <c r="E215" s="374">
        <v>34</v>
      </c>
      <c r="F215" s="346"/>
      <c r="G215" s="346"/>
      <c r="H215" s="346"/>
      <c r="I215" s="346"/>
      <c r="J215" s="346"/>
      <c r="K215" s="346"/>
      <c r="L215" s="346"/>
      <c r="M215" s="346"/>
      <c r="N215" s="346"/>
      <c r="O215" s="346"/>
      <c r="P215" s="346"/>
    </row>
    <row r="216" spans="1:16" ht="15.75">
      <c r="A216" s="345" t="s">
        <v>697</v>
      </c>
      <c r="B216" s="348"/>
      <c r="C216" s="375" t="s">
        <v>538</v>
      </c>
      <c r="D216" s="379" t="s">
        <v>1</v>
      </c>
      <c r="E216" s="374">
        <v>30</v>
      </c>
      <c r="F216" s="346"/>
      <c r="G216" s="346"/>
      <c r="H216" s="346"/>
      <c r="I216" s="346"/>
      <c r="J216" s="346"/>
      <c r="K216" s="346"/>
      <c r="L216" s="346"/>
      <c r="M216" s="346"/>
      <c r="N216" s="346"/>
      <c r="O216" s="346"/>
      <c r="P216" s="346"/>
    </row>
    <row r="217" spans="1:16" ht="15.75">
      <c r="A217" s="345" t="s">
        <v>698</v>
      </c>
      <c r="B217" s="348"/>
      <c r="C217" s="375" t="s">
        <v>539</v>
      </c>
      <c r="D217" s="379" t="s">
        <v>1</v>
      </c>
      <c r="E217" s="374">
        <v>12</v>
      </c>
      <c r="F217" s="346"/>
      <c r="G217" s="346"/>
      <c r="H217" s="346"/>
      <c r="I217" s="346"/>
      <c r="J217" s="346"/>
      <c r="K217" s="346"/>
      <c r="L217" s="346"/>
      <c r="M217" s="346"/>
      <c r="N217" s="346"/>
      <c r="O217" s="346"/>
      <c r="P217" s="346"/>
    </row>
    <row r="218" spans="1:16" ht="15.75">
      <c r="A218" s="345" t="s">
        <v>699</v>
      </c>
      <c r="B218" s="348"/>
      <c r="C218" s="375" t="s">
        <v>540</v>
      </c>
      <c r="D218" s="379" t="s">
        <v>1</v>
      </c>
      <c r="E218" s="374">
        <v>21</v>
      </c>
      <c r="F218" s="346"/>
      <c r="G218" s="346"/>
      <c r="H218" s="346"/>
      <c r="I218" s="346"/>
      <c r="J218" s="346"/>
      <c r="K218" s="346"/>
      <c r="L218" s="346"/>
      <c r="M218" s="346"/>
      <c r="N218" s="346"/>
      <c r="O218" s="346"/>
      <c r="P218" s="346"/>
    </row>
    <row r="219" spans="1:16" ht="15.75">
      <c r="A219" s="345" t="s">
        <v>700</v>
      </c>
      <c r="B219" s="348"/>
      <c r="C219" s="375" t="s">
        <v>541</v>
      </c>
      <c r="D219" s="376" t="s">
        <v>391</v>
      </c>
      <c r="E219" s="374">
        <v>1</v>
      </c>
      <c r="F219" s="346"/>
      <c r="G219" s="346"/>
      <c r="H219" s="346"/>
      <c r="I219" s="346"/>
      <c r="J219" s="346"/>
      <c r="K219" s="346"/>
      <c r="L219" s="346"/>
      <c r="M219" s="346"/>
      <c r="N219" s="346"/>
      <c r="O219" s="346"/>
      <c r="P219" s="346"/>
    </row>
    <row r="220" spans="1:16" ht="31.5">
      <c r="A220" s="345" t="s">
        <v>701</v>
      </c>
      <c r="B220" s="348"/>
      <c r="C220" s="375" t="s">
        <v>542</v>
      </c>
      <c r="D220" s="379" t="s">
        <v>8</v>
      </c>
      <c r="E220" s="374">
        <v>2</v>
      </c>
      <c r="F220" s="346"/>
      <c r="G220" s="346"/>
      <c r="H220" s="346"/>
      <c r="I220" s="346"/>
      <c r="J220" s="346"/>
      <c r="K220" s="346"/>
      <c r="L220" s="346"/>
      <c r="M220" s="346"/>
      <c r="N220" s="346"/>
      <c r="O220" s="346"/>
      <c r="P220" s="346"/>
    </row>
    <row r="221" spans="1:16" ht="15.75">
      <c r="A221" s="345" t="s">
        <v>702</v>
      </c>
      <c r="B221" s="348"/>
      <c r="C221" s="375" t="s">
        <v>543</v>
      </c>
      <c r="D221" s="379" t="s">
        <v>8</v>
      </c>
      <c r="E221" s="374">
        <v>6</v>
      </c>
      <c r="F221" s="346"/>
      <c r="G221" s="346"/>
      <c r="H221" s="346"/>
      <c r="I221" s="346"/>
      <c r="J221" s="346"/>
      <c r="K221" s="346"/>
      <c r="L221" s="346"/>
      <c r="M221" s="346"/>
      <c r="N221" s="346"/>
      <c r="O221" s="346"/>
      <c r="P221" s="346"/>
    </row>
    <row r="222" spans="1:16" ht="15.75">
      <c r="A222" s="345" t="s">
        <v>703</v>
      </c>
      <c r="B222" s="348"/>
      <c r="C222" s="375" t="s">
        <v>544</v>
      </c>
      <c r="D222" s="379" t="s">
        <v>8</v>
      </c>
      <c r="E222" s="374">
        <v>3</v>
      </c>
      <c r="F222" s="346"/>
      <c r="G222" s="346"/>
      <c r="H222" s="346"/>
      <c r="I222" s="346"/>
      <c r="J222" s="346"/>
      <c r="K222" s="346"/>
      <c r="L222" s="346"/>
      <c r="M222" s="346"/>
      <c r="N222" s="346"/>
      <c r="O222" s="346"/>
      <c r="P222" s="346"/>
    </row>
    <row r="223" spans="1:16" ht="15.75">
      <c r="A223" s="345" t="s">
        <v>704</v>
      </c>
      <c r="B223" s="348"/>
      <c r="C223" s="375" t="s">
        <v>545</v>
      </c>
      <c r="D223" s="379" t="s">
        <v>8</v>
      </c>
      <c r="E223" s="374">
        <v>2</v>
      </c>
      <c r="F223" s="346"/>
      <c r="G223" s="346"/>
      <c r="H223" s="346"/>
      <c r="I223" s="346"/>
      <c r="J223" s="346"/>
      <c r="K223" s="346"/>
      <c r="L223" s="346"/>
      <c r="M223" s="346"/>
      <c r="N223" s="346"/>
      <c r="O223" s="346"/>
      <c r="P223" s="346"/>
    </row>
    <row r="224" spans="1:16" ht="31.5">
      <c r="A224" s="345" t="s">
        <v>705</v>
      </c>
      <c r="B224" s="348"/>
      <c r="C224" s="375" t="s">
        <v>546</v>
      </c>
      <c r="D224" s="379" t="s">
        <v>8</v>
      </c>
      <c r="E224" s="374">
        <v>6</v>
      </c>
      <c r="F224" s="346"/>
      <c r="G224" s="346"/>
      <c r="H224" s="346"/>
      <c r="I224" s="346"/>
      <c r="J224" s="346"/>
      <c r="K224" s="346"/>
      <c r="L224" s="346"/>
      <c r="M224" s="346"/>
      <c r="N224" s="346"/>
      <c r="O224" s="346"/>
      <c r="P224" s="346"/>
    </row>
    <row r="225" spans="1:16" ht="31.5">
      <c r="A225" s="345" t="s">
        <v>706</v>
      </c>
      <c r="B225" s="348"/>
      <c r="C225" s="375" t="s">
        <v>547</v>
      </c>
      <c r="D225" s="379" t="s">
        <v>8</v>
      </c>
      <c r="E225" s="374">
        <v>3</v>
      </c>
      <c r="F225" s="346"/>
      <c r="G225" s="346"/>
      <c r="H225" s="346"/>
      <c r="I225" s="346"/>
      <c r="J225" s="346"/>
      <c r="K225" s="346"/>
      <c r="L225" s="346"/>
      <c r="M225" s="346"/>
      <c r="N225" s="346"/>
      <c r="O225" s="346"/>
      <c r="P225" s="346"/>
    </row>
    <row r="226" spans="1:16" ht="31.5">
      <c r="A226" s="345" t="s">
        <v>707</v>
      </c>
      <c r="B226" s="348"/>
      <c r="C226" s="375" t="s">
        <v>548</v>
      </c>
      <c r="D226" s="379" t="s">
        <v>8</v>
      </c>
      <c r="E226" s="374">
        <v>2</v>
      </c>
      <c r="F226" s="346"/>
      <c r="G226" s="346"/>
      <c r="H226" s="346"/>
      <c r="I226" s="346"/>
      <c r="J226" s="346"/>
      <c r="K226" s="346"/>
      <c r="L226" s="346"/>
      <c r="M226" s="346"/>
      <c r="N226" s="346"/>
      <c r="O226" s="346"/>
      <c r="P226" s="346"/>
    </row>
    <row r="227" spans="1:16" ht="31.5">
      <c r="A227" s="345" t="s">
        <v>708</v>
      </c>
      <c r="B227" s="348"/>
      <c r="C227" s="375" t="s">
        <v>549</v>
      </c>
      <c r="D227" s="379" t="s">
        <v>1</v>
      </c>
      <c r="E227" s="374">
        <v>6</v>
      </c>
      <c r="F227" s="346"/>
      <c r="G227" s="346"/>
      <c r="H227" s="346"/>
      <c r="I227" s="346"/>
      <c r="J227" s="346"/>
      <c r="K227" s="346"/>
      <c r="L227" s="346"/>
      <c r="M227" s="346"/>
      <c r="N227" s="346"/>
      <c r="O227" s="346"/>
      <c r="P227" s="346"/>
    </row>
    <row r="228" spans="1:16" ht="31.5">
      <c r="A228" s="345" t="s">
        <v>709</v>
      </c>
      <c r="B228" s="348"/>
      <c r="C228" s="375" t="s">
        <v>550</v>
      </c>
      <c r="D228" s="379" t="s">
        <v>1</v>
      </c>
      <c r="E228" s="374">
        <v>34</v>
      </c>
      <c r="F228" s="346"/>
      <c r="G228" s="346"/>
      <c r="H228" s="346"/>
      <c r="I228" s="346"/>
      <c r="J228" s="346"/>
      <c r="K228" s="346"/>
      <c r="L228" s="346"/>
      <c r="M228" s="346"/>
      <c r="N228" s="346"/>
      <c r="O228" s="346"/>
      <c r="P228" s="346"/>
    </row>
    <row r="229" spans="1:16" ht="31.5">
      <c r="A229" s="345" t="s">
        <v>710</v>
      </c>
      <c r="B229" s="349"/>
      <c r="C229" s="375" t="s">
        <v>551</v>
      </c>
      <c r="D229" s="379" t="s">
        <v>1</v>
      </c>
      <c r="E229" s="374">
        <v>30</v>
      </c>
      <c r="F229" s="350"/>
      <c r="G229" s="350"/>
      <c r="H229" s="350"/>
      <c r="I229" s="350"/>
      <c r="J229" s="350"/>
      <c r="K229" s="350"/>
      <c r="L229" s="350"/>
      <c r="M229" s="350"/>
      <c r="N229" s="350"/>
      <c r="O229" s="350"/>
      <c r="P229" s="350"/>
    </row>
    <row r="230" spans="1:16" ht="31.5">
      <c r="A230" s="345" t="s">
        <v>711</v>
      </c>
      <c r="B230" s="349"/>
      <c r="C230" s="375" t="s">
        <v>552</v>
      </c>
      <c r="D230" s="379" t="s">
        <v>1</v>
      </c>
      <c r="E230" s="374">
        <v>12</v>
      </c>
      <c r="F230" s="350"/>
      <c r="G230" s="350"/>
      <c r="H230" s="350"/>
      <c r="I230" s="350"/>
      <c r="J230" s="350"/>
      <c r="K230" s="350"/>
      <c r="L230" s="350"/>
      <c r="M230" s="350"/>
      <c r="N230" s="350"/>
      <c r="O230" s="350"/>
      <c r="P230" s="350"/>
    </row>
    <row r="231" spans="1:16" ht="31.5">
      <c r="A231" s="345" t="s">
        <v>712</v>
      </c>
      <c r="B231" s="348"/>
      <c r="C231" s="375" t="s">
        <v>553</v>
      </c>
      <c r="D231" s="379" t="s">
        <v>1</v>
      </c>
      <c r="E231" s="374">
        <v>21</v>
      </c>
      <c r="F231" s="350"/>
      <c r="G231" s="350"/>
      <c r="H231" s="350"/>
      <c r="I231" s="350"/>
      <c r="J231" s="350"/>
      <c r="K231" s="350"/>
      <c r="L231" s="350"/>
      <c r="M231" s="350"/>
      <c r="N231" s="350"/>
      <c r="O231" s="350"/>
      <c r="P231" s="350"/>
    </row>
    <row r="232" spans="1:16" ht="15.75">
      <c r="A232" s="345" t="s">
        <v>713</v>
      </c>
      <c r="B232" s="348"/>
      <c r="C232" s="375" t="s">
        <v>554</v>
      </c>
      <c r="D232" s="379" t="s">
        <v>10</v>
      </c>
      <c r="E232" s="374">
        <v>41</v>
      </c>
      <c r="F232" s="350"/>
      <c r="G232" s="350"/>
      <c r="H232" s="350"/>
      <c r="I232" s="350"/>
      <c r="J232" s="350"/>
      <c r="K232" s="350"/>
      <c r="L232" s="350"/>
      <c r="M232" s="350"/>
      <c r="N232" s="350"/>
      <c r="O232" s="350"/>
      <c r="P232" s="350"/>
    </row>
    <row r="233" spans="1:16" ht="15.75">
      <c r="A233" s="345" t="s">
        <v>714</v>
      </c>
      <c r="B233" s="348"/>
      <c r="C233" s="375" t="s">
        <v>555</v>
      </c>
      <c r="D233" s="379" t="s">
        <v>520</v>
      </c>
      <c r="E233" s="374">
        <v>1</v>
      </c>
      <c r="F233" s="350"/>
      <c r="G233" s="350"/>
      <c r="H233" s="350"/>
      <c r="I233" s="350"/>
      <c r="J233" s="350"/>
      <c r="K233" s="350"/>
      <c r="L233" s="350"/>
      <c r="M233" s="350"/>
      <c r="N233" s="350"/>
      <c r="O233" s="350"/>
      <c r="P233" s="350"/>
    </row>
    <row r="234" spans="1:16" ht="15.75">
      <c r="A234" s="345" t="s">
        <v>715</v>
      </c>
      <c r="B234" s="348"/>
      <c r="C234" s="375" t="s">
        <v>556</v>
      </c>
      <c r="D234" s="379" t="s">
        <v>15</v>
      </c>
      <c r="E234" s="374">
        <v>8</v>
      </c>
      <c r="F234" s="350"/>
      <c r="G234" s="350"/>
      <c r="H234" s="350"/>
      <c r="I234" s="350"/>
      <c r="J234" s="350"/>
      <c r="K234" s="350"/>
      <c r="L234" s="350"/>
      <c r="M234" s="350"/>
      <c r="N234" s="350"/>
      <c r="O234" s="350"/>
      <c r="P234" s="350"/>
    </row>
    <row r="235" spans="1:16" ht="15.75">
      <c r="A235" s="345" t="s">
        <v>716</v>
      </c>
      <c r="B235" s="348"/>
      <c r="C235" s="375" t="s">
        <v>557</v>
      </c>
      <c r="D235" s="379" t="s">
        <v>15</v>
      </c>
      <c r="E235" s="374">
        <v>3</v>
      </c>
      <c r="F235" s="350"/>
      <c r="G235" s="350"/>
      <c r="H235" s="350"/>
      <c r="I235" s="350"/>
      <c r="J235" s="350"/>
      <c r="K235" s="350"/>
      <c r="L235" s="350"/>
      <c r="M235" s="350"/>
      <c r="N235" s="350"/>
      <c r="O235" s="350"/>
      <c r="P235" s="350"/>
    </row>
    <row r="236" spans="1:16" ht="15.75">
      <c r="A236" s="345" t="s">
        <v>717</v>
      </c>
      <c r="B236" s="348"/>
      <c r="C236" s="375" t="s">
        <v>558</v>
      </c>
      <c r="D236" s="379" t="s">
        <v>15</v>
      </c>
      <c r="E236" s="374">
        <v>3</v>
      </c>
      <c r="F236" s="350"/>
      <c r="G236" s="350"/>
      <c r="H236" s="350"/>
      <c r="I236" s="350"/>
      <c r="J236" s="350"/>
      <c r="K236" s="350"/>
      <c r="L236" s="350"/>
      <c r="M236" s="350"/>
      <c r="N236" s="350"/>
      <c r="O236" s="350"/>
      <c r="P236" s="350"/>
    </row>
    <row r="237" spans="1:16" ht="15.75">
      <c r="A237" s="345" t="s">
        <v>718</v>
      </c>
      <c r="B237" s="348"/>
      <c r="C237" s="375" t="s">
        <v>559</v>
      </c>
      <c r="D237" s="379" t="s">
        <v>10</v>
      </c>
      <c r="E237" s="374">
        <v>23</v>
      </c>
      <c r="F237" s="350"/>
      <c r="G237" s="350"/>
      <c r="H237" s="350"/>
      <c r="I237" s="350"/>
      <c r="J237" s="350"/>
      <c r="K237" s="350"/>
      <c r="L237" s="350"/>
      <c r="M237" s="350"/>
      <c r="N237" s="350"/>
      <c r="O237" s="350"/>
      <c r="P237" s="350"/>
    </row>
    <row r="238" spans="1:16" ht="31.5">
      <c r="A238" s="345" t="s">
        <v>719</v>
      </c>
      <c r="B238" s="348"/>
      <c r="C238" s="375" t="s">
        <v>560</v>
      </c>
      <c r="D238" s="379" t="s">
        <v>520</v>
      </c>
      <c r="E238" s="374">
        <v>1</v>
      </c>
      <c r="F238" s="350"/>
      <c r="G238" s="350"/>
      <c r="H238" s="350"/>
      <c r="I238" s="350"/>
      <c r="J238" s="350"/>
      <c r="K238" s="350"/>
      <c r="L238" s="350"/>
      <c r="M238" s="350"/>
      <c r="N238" s="350"/>
      <c r="O238" s="350"/>
      <c r="P238" s="350"/>
    </row>
    <row r="239" spans="1:16" ht="31.5">
      <c r="A239" s="345" t="s">
        <v>720</v>
      </c>
      <c r="B239" s="348"/>
      <c r="C239" s="375" t="s">
        <v>561</v>
      </c>
      <c r="D239" s="379" t="s">
        <v>8</v>
      </c>
      <c r="E239" s="374">
        <v>1</v>
      </c>
      <c r="F239" s="350"/>
      <c r="G239" s="350"/>
      <c r="H239" s="350"/>
      <c r="I239" s="350"/>
      <c r="J239" s="350"/>
      <c r="K239" s="350"/>
      <c r="L239" s="350"/>
      <c r="M239" s="350"/>
      <c r="N239" s="350"/>
      <c r="O239" s="350"/>
      <c r="P239" s="350"/>
    </row>
    <row r="240" spans="1:16" ht="31.5">
      <c r="A240" s="345" t="s">
        <v>721</v>
      </c>
      <c r="B240" s="348"/>
      <c r="C240" s="375" t="s">
        <v>562</v>
      </c>
      <c r="D240" s="379" t="s">
        <v>8</v>
      </c>
      <c r="E240" s="374">
        <v>1</v>
      </c>
      <c r="F240" s="350"/>
      <c r="G240" s="350"/>
      <c r="H240" s="350"/>
      <c r="I240" s="350"/>
      <c r="J240" s="350"/>
      <c r="K240" s="350"/>
      <c r="L240" s="350"/>
      <c r="M240" s="350"/>
      <c r="N240" s="350"/>
      <c r="O240" s="350"/>
      <c r="P240" s="350"/>
    </row>
    <row r="241" spans="1:16" ht="31.5">
      <c r="A241" s="345" t="s">
        <v>722</v>
      </c>
      <c r="B241" s="348"/>
      <c r="C241" s="375" t="s">
        <v>563</v>
      </c>
      <c r="D241" s="379" t="s">
        <v>8</v>
      </c>
      <c r="E241" s="374">
        <v>1</v>
      </c>
      <c r="F241" s="350"/>
      <c r="G241" s="350"/>
      <c r="H241" s="350"/>
      <c r="I241" s="350"/>
      <c r="J241" s="350"/>
      <c r="K241" s="350"/>
      <c r="L241" s="350"/>
      <c r="M241" s="350"/>
      <c r="N241" s="350"/>
      <c r="O241" s="350"/>
      <c r="P241" s="350"/>
    </row>
    <row r="242" spans="1:16" ht="15.75">
      <c r="A242" s="345" t="s">
        <v>723</v>
      </c>
      <c r="B242" s="348"/>
      <c r="C242" s="375" t="s">
        <v>564</v>
      </c>
      <c r="D242" s="379" t="s">
        <v>8</v>
      </c>
      <c r="E242" s="374">
        <v>6</v>
      </c>
      <c r="F242" s="350"/>
      <c r="G242" s="350"/>
      <c r="H242" s="350"/>
      <c r="I242" s="350"/>
      <c r="J242" s="350"/>
      <c r="K242" s="350"/>
      <c r="L242" s="350"/>
      <c r="M242" s="350"/>
      <c r="N242" s="350"/>
      <c r="O242" s="350"/>
      <c r="P242" s="350"/>
    </row>
    <row r="243" spans="1:16" ht="15.75">
      <c r="A243" s="345" t="s">
        <v>724</v>
      </c>
      <c r="B243" s="348"/>
      <c r="C243" s="375" t="s">
        <v>565</v>
      </c>
      <c r="D243" s="379" t="s">
        <v>520</v>
      </c>
      <c r="E243" s="374">
        <v>1</v>
      </c>
      <c r="F243" s="346"/>
      <c r="G243" s="346"/>
      <c r="H243" s="346"/>
      <c r="I243" s="346"/>
      <c r="J243" s="346"/>
      <c r="K243" s="346"/>
      <c r="L243" s="346"/>
      <c r="M243" s="346"/>
      <c r="N243" s="346"/>
      <c r="O243" s="346"/>
      <c r="P243" s="346"/>
    </row>
    <row r="244" spans="1:16" ht="15.75">
      <c r="A244" s="345" t="s">
        <v>725</v>
      </c>
      <c r="B244" s="348"/>
      <c r="C244" s="375" t="s">
        <v>566</v>
      </c>
      <c r="D244" s="379" t="s">
        <v>520</v>
      </c>
      <c r="E244" s="374">
        <v>1</v>
      </c>
      <c r="F244" s="346"/>
      <c r="G244" s="346"/>
      <c r="H244" s="346"/>
      <c r="I244" s="346"/>
      <c r="J244" s="346"/>
      <c r="K244" s="346"/>
      <c r="L244" s="346"/>
      <c r="M244" s="346"/>
      <c r="N244" s="346"/>
      <c r="O244" s="346"/>
      <c r="P244" s="346"/>
    </row>
    <row r="245" spans="1:16" ht="15.75">
      <c r="A245" s="345" t="s">
        <v>726</v>
      </c>
      <c r="B245" s="348"/>
      <c r="C245" s="375" t="s">
        <v>567</v>
      </c>
      <c r="D245" s="379" t="s">
        <v>15</v>
      </c>
      <c r="E245" s="374">
        <v>1</v>
      </c>
      <c r="F245" s="346"/>
      <c r="G245" s="346"/>
      <c r="H245" s="346"/>
      <c r="I245" s="346"/>
      <c r="J245" s="346"/>
      <c r="K245" s="346"/>
      <c r="L245" s="346"/>
      <c r="M245" s="346"/>
      <c r="N245" s="346"/>
      <c r="O245" s="346"/>
      <c r="P245" s="346"/>
    </row>
    <row r="246" spans="1:16" ht="31.5">
      <c r="A246" s="345" t="s">
        <v>727</v>
      </c>
      <c r="B246" s="348"/>
      <c r="C246" s="375" t="s">
        <v>568</v>
      </c>
      <c r="D246" s="373" t="s">
        <v>520</v>
      </c>
      <c r="E246" s="374">
        <v>1</v>
      </c>
      <c r="F246" s="346"/>
      <c r="G246" s="346"/>
      <c r="H246" s="346"/>
      <c r="I246" s="346"/>
      <c r="J246" s="346"/>
      <c r="K246" s="346"/>
      <c r="L246" s="346"/>
      <c r="M246" s="346"/>
      <c r="N246" s="346"/>
      <c r="O246" s="346"/>
      <c r="P246" s="346"/>
    </row>
    <row r="247" spans="1:16" ht="31.5">
      <c r="A247" s="345" t="s">
        <v>728</v>
      </c>
      <c r="B247" s="348"/>
      <c r="C247" s="375" t="s">
        <v>569</v>
      </c>
      <c r="D247" s="373" t="s">
        <v>520</v>
      </c>
      <c r="E247" s="374">
        <v>1</v>
      </c>
      <c r="F247" s="346"/>
      <c r="G247" s="346"/>
      <c r="H247" s="346"/>
      <c r="I247" s="346"/>
      <c r="J247" s="346"/>
      <c r="K247" s="346"/>
      <c r="L247" s="346"/>
      <c r="M247" s="346"/>
      <c r="N247" s="346"/>
      <c r="O247" s="346"/>
      <c r="P247" s="346"/>
    </row>
    <row r="248" spans="1:16" ht="15.75">
      <c r="A248" s="405" t="s">
        <v>729</v>
      </c>
      <c r="B248" s="348"/>
      <c r="C248" s="391" t="s">
        <v>771</v>
      </c>
      <c r="D248" s="373"/>
      <c r="E248" s="368"/>
      <c r="F248" s="346"/>
      <c r="G248" s="346"/>
      <c r="H248" s="346"/>
      <c r="I248" s="346"/>
      <c r="J248" s="346"/>
      <c r="K248" s="346"/>
      <c r="L248" s="346"/>
      <c r="M248" s="346"/>
      <c r="N248" s="346"/>
      <c r="O248" s="346"/>
      <c r="P248" s="346"/>
    </row>
    <row r="249" spans="1:16" ht="15.75">
      <c r="A249" s="345" t="s">
        <v>730</v>
      </c>
      <c r="B249" s="348"/>
      <c r="C249" s="378" t="s">
        <v>571</v>
      </c>
      <c r="D249" s="379" t="s">
        <v>16</v>
      </c>
      <c r="E249" s="379">
        <v>1</v>
      </c>
      <c r="F249" s="346"/>
      <c r="G249" s="346"/>
      <c r="H249" s="346"/>
      <c r="I249" s="346"/>
      <c r="J249" s="346"/>
      <c r="K249" s="346"/>
      <c r="L249" s="346"/>
      <c r="M249" s="346"/>
      <c r="N249" s="346"/>
      <c r="O249" s="346"/>
      <c r="P249" s="346"/>
    </row>
    <row r="250" spans="1:16" ht="15.75">
      <c r="A250" s="345" t="s">
        <v>731</v>
      </c>
      <c r="B250" s="348"/>
      <c r="C250" s="378" t="s">
        <v>572</v>
      </c>
      <c r="D250" s="379" t="s">
        <v>3</v>
      </c>
      <c r="E250" s="379">
        <v>1</v>
      </c>
      <c r="F250" s="346"/>
      <c r="G250" s="346"/>
      <c r="H250" s="346"/>
      <c r="I250" s="346"/>
      <c r="J250" s="346"/>
      <c r="K250" s="346"/>
      <c r="L250" s="346"/>
      <c r="M250" s="346"/>
      <c r="N250" s="346"/>
      <c r="O250" s="346"/>
      <c r="P250" s="346"/>
    </row>
    <row r="251" spans="1:16" ht="15.75">
      <c r="A251" s="345" t="s">
        <v>732</v>
      </c>
      <c r="B251" s="348"/>
      <c r="C251" s="378" t="s">
        <v>573</v>
      </c>
      <c r="D251" s="379" t="s">
        <v>1</v>
      </c>
      <c r="E251" s="379">
        <v>30</v>
      </c>
      <c r="F251" s="346"/>
      <c r="G251" s="346"/>
      <c r="H251" s="346"/>
      <c r="I251" s="346"/>
      <c r="J251" s="346"/>
      <c r="K251" s="346"/>
      <c r="L251" s="346"/>
      <c r="M251" s="346"/>
      <c r="N251" s="346"/>
      <c r="O251" s="346"/>
      <c r="P251" s="346"/>
    </row>
    <row r="252" spans="1:16" ht="15.75">
      <c r="A252" s="345" t="s">
        <v>733</v>
      </c>
      <c r="B252" s="348"/>
      <c r="C252" s="378" t="s">
        <v>574</v>
      </c>
      <c r="D252" s="379" t="s">
        <v>1</v>
      </c>
      <c r="E252" s="379">
        <v>10</v>
      </c>
      <c r="F252" s="346"/>
      <c r="G252" s="346"/>
      <c r="H252" s="346"/>
      <c r="I252" s="346"/>
      <c r="J252" s="346"/>
      <c r="K252" s="346"/>
      <c r="L252" s="346"/>
      <c r="M252" s="346"/>
      <c r="N252" s="346"/>
      <c r="O252" s="346"/>
      <c r="P252" s="346"/>
    </row>
    <row r="253" spans="1:16" ht="15.75">
      <c r="A253" s="345" t="s">
        <v>734</v>
      </c>
      <c r="B253" s="349"/>
      <c r="C253" s="378" t="s">
        <v>575</v>
      </c>
      <c r="D253" s="379" t="s">
        <v>1</v>
      </c>
      <c r="E253" s="379">
        <v>60</v>
      </c>
      <c r="F253" s="350"/>
      <c r="G253" s="350"/>
      <c r="H253" s="350"/>
      <c r="I253" s="350"/>
      <c r="J253" s="350"/>
      <c r="K253" s="350"/>
      <c r="L253" s="350"/>
      <c r="M253" s="350"/>
      <c r="N253" s="350"/>
      <c r="O253" s="350"/>
      <c r="P253" s="350"/>
    </row>
    <row r="254" spans="1:16" ht="15.75">
      <c r="A254" s="345" t="s">
        <v>735</v>
      </c>
      <c r="B254" s="349"/>
      <c r="C254" s="378" t="s">
        <v>576</v>
      </c>
      <c r="D254" s="379" t="s">
        <v>1</v>
      </c>
      <c r="E254" s="379">
        <v>5</v>
      </c>
      <c r="F254" s="350"/>
      <c r="G254" s="350"/>
      <c r="H254" s="350"/>
      <c r="I254" s="350"/>
      <c r="J254" s="350"/>
      <c r="K254" s="350"/>
      <c r="L254" s="350"/>
      <c r="M254" s="350"/>
      <c r="N254" s="350"/>
      <c r="O254" s="350"/>
      <c r="P254" s="350"/>
    </row>
    <row r="255" spans="1:16" ht="15.75">
      <c r="A255" s="345" t="s">
        <v>736</v>
      </c>
      <c r="B255" s="348"/>
      <c r="C255" s="378" t="s">
        <v>577</v>
      </c>
      <c r="D255" s="379" t="s">
        <v>1</v>
      </c>
      <c r="E255" s="379">
        <v>10</v>
      </c>
      <c r="F255" s="350"/>
      <c r="G255" s="350"/>
      <c r="H255" s="350"/>
      <c r="I255" s="350"/>
      <c r="J255" s="350"/>
      <c r="K255" s="350"/>
      <c r="L255" s="350"/>
      <c r="M255" s="350"/>
      <c r="N255" s="350"/>
      <c r="O255" s="350"/>
      <c r="P255" s="350"/>
    </row>
    <row r="256" spans="1:16" ht="15.75">
      <c r="A256" s="345" t="s">
        <v>737</v>
      </c>
      <c r="B256" s="348"/>
      <c r="C256" s="378" t="s">
        <v>578</v>
      </c>
      <c r="D256" s="379" t="s">
        <v>1</v>
      </c>
      <c r="E256" s="379">
        <v>5</v>
      </c>
      <c r="F256" s="350"/>
      <c r="G256" s="350"/>
      <c r="H256" s="350"/>
      <c r="I256" s="350"/>
      <c r="J256" s="350"/>
      <c r="K256" s="350"/>
      <c r="L256" s="350"/>
      <c r="M256" s="350"/>
      <c r="N256" s="350"/>
      <c r="O256" s="350"/>
      <c r="P256" s="350"/>
    </row>
    <row r="257" spans="1:16" ht="31.5">
      <c r="A257" s="345" t="s">
        <v>738</v>
      </c>
      <c r="B257" s="348"/>
      <c r="C257" s="378" t="s">
        <v>579</v>
      </c>
      <c r="D257" s="379" t="s">
        <v>1</v>
      </c>
      <c r="E257" s="379">
        <v>6</v>
      </c>
      <c r="F257" s="350"/>
      <c r="G257" s="350"/>
      <c r="H257" s="350"/>
      <c r="I257" s="350"/>
      <c r="J257" s="350"/>
      <c r="K257" s="350"/>
      <c r="L257" s="350"/>
      <c r="M257" s="350"/>
      <c r="N257" s="350"/>
      <c r="O257" s="350"/>
      <c r="P257" s="350"/>
    </row>
    <row r="258" spans="1:16" ht="31.5">
      <c r="A258" s="345" t="s">
        <v>739</v>
      </c>
      <c r="B258" s="348"/>
      <c r="C258" s="378" t="s">
        <v>788</v>
      </c>
      <c r="D258" s="379" t="s">
        <v>580</v>
      </c>
      <c r="E258" s="379">
        <v>1</v>
      </c>
      <c r="F258" s="350"/>
      <c r="G258" s="350"/>
      <c r="H258" s="350"/>
      <c r="I258" s="350"/>
      <c r="J258" s="350"/>
      <c r="K258" s="350"/>
      <c r="L258" s="350"/>
      <c r="M258" s="350"/>
      <c r="N258" s="350"/>
      <c r="O258" s="350"/>
      <c r="P258" s="350"/>
    </row>
    <row r="259" spans="1:16" ht="31.5">
      <c r="A259" s="345" t="s">
        <v>740</v>
      </c>
      <c r="B259" s="348"/>
      <c r="C259" s="378" t="s">
        <v>789</v>
      </c>
      <c r="D259" s="379" t="s">
        <v>580</v>
      </c>
      <c r="E259" s="379">
        <v>1</v>
      </c>
      <c r="F259" s="350"/>
      <c r="G259" s="350"/>
      <c r="H259" s="350"/>
      <c r="I259" s="350"/>
      <c r="J259" s="350"/>
      <c r="K259" s="350"/>
      <c r="L259" s="350"/>
      <c r="M259" s="350"/>
      <c r="N259" s="350"/>
      <c r="O259" s="350"/>
      <c r="P259" s="350"/>
    </row>
    <row r="260" spans="1:16" ht="15.75">
      <c r="A260" s="345" t="s">
        <v>741</v>
      </c>
      <c r="B260" s="348"/>
      <c r="C260" s="378" t="s">
        <v>581</v>
      </c>
      <c r="D260" s="379" t="s">
        <v>1</v>
      </c>
      <c r="E260" s="379">
        <v>90</v>
      </c>
      <c r="F260" s="350"/>
      <c r="G260" s="350"/>
      <c r="H260" s="350"/>
      <c r="I260" s="350"/>
      <c r="J260" s="350"/>
      <c r="K260" s="350"/>
      <c r="L260" s="350"/>
      <c r="M260" s="350"/>
      <c r="N260" s="350"/>
      <c r="O260" s="350"/>
      <c r="P260" s="350"/>
    </row>
    <row r="261" spans="1:16" ht="15.75">
      <c r="A261" s="345" t="s">
        <v>742</v>
      </c>
      <c r="B261" s="348"/>
      <c r="C261" s="378" t="s">
        <v>582</v>
      </c>
      <c r="D261" s="379" t="s">
        <v>3</v>
      </c>
      <c r="E261" s="379">
        <v>6</v>
      </c>
      <c r="F261" s="350"/>
      <c r="G261" s="350"/>
      <c r="H261" s="350"/>
      <c r="I261" s="350"/>
      <c r="J261" s="350"/>
      <c r="K261" s="350"/>
      <c r="L261" s="350"/>
      <c r="M261" s="350"/>
      <c r="N261" s="350"/>
      <c r="O261" s="350"/>
      <c r="P261" s="350"/>
    </row>
    <row r="262" spans="1:16" ht="15.75">
      <c r="A262" s="345" t="s">
        <v>743</v>
      </c>
      <c r="B262" s="348"/>
      <c r="C262" s="378" t="s">
        <v>583</v>
      </c>
      <c r="D262" s="379" t="s">
        <v>1</v>
      </c>
      <c r="E262" s="379">
        <v>10</v>
      </c>
      <c r="F262" s="350"/>
      <c r="G262" s="350"/>
      <c r="H262" s="350"/>
      <c r="I262" s="350"/>
      <c r="J262" s="350"/>
      <c r="K262" s="350"/>
      <c r="L262" s="350"/>
      <c r="M262" s="350"/>
      <c r="N262" s="350"/>
      <c r="O262" s="350"/>
      <c r="P262" s="350"/>
    </row>
    <row r="263" spans="1:16" ht="15.75">
      <c r="A263" s="345" t="s">
        <v>744</v>
      </c>
      <c r="B263" s="348"/>
      <c r="C263" s="378" t="s">
        <v>584</v>
      </c>
      <c r="D263" s="379" t="s">
        <v>3</v>
      </c>
      <c r="E263" s="379">
        <v>25</v>
      </c>
      <c r="F263" s="350"/>
      <c r="G263" s="350"/>
      <c r="H263" s="350"/>
      <c r="I263" s="350"/>
      <c r="J263" s="350"/>
      <c r="K263" s="350"/>
      <c r="L263" s="350"/>
      <c r="M263" s="350"/>
      <c r="N263" s="350"/>
      <c r="O263" s="350"/>
      <c r="P263" s="350"/>
    </row>
    <row r="264" spans="1:16" ht="15.75">
      <c r="A264" s="345" t="s">
        <v>745</v>
      </c>
      <c r="B264" s="348"/>
      <c r="C264" s="378" t="s">
        <v>585</v>
      </c>
      <c r="D264" s="379" t="s">
        <v>1</v>
      </c>
      <c r="E264" s="379">
        <v>100</v>
      </c>
      <c r="F264" s="350"/>
      <c r="G264" s="350"/>
      <c r="H264" s="350"/>
      <c r="I264" s="350"/>
      <c r="J264" s="350"/>
      <c r="K264" s="350"/>
      <c r="L264" s="350"/>
      <c r="M264" s="350"/>
      <c r="N264" s="350"/>
      <c r="O264" s="350"/>
      <c r="P264" s="350"/>
    </row>
    <row r="265" spans="1:16" ht="15.75">
      <c r="A265" s="345" t="s">
        <v>746</v>
      </c>
      <c r="B265" s="348"/>
      <c r="C265" s="378" t="s">
        <v>586</v>
      </c>
      <c r="D265" s="379" t="s">
        <v>3</v>
      </c>
      <c r="E265" s="379">
        <v>5</v>
      </c>
      <c r="F265" s="350"/>
      <c r="G265" s="350"/>
      <c r="H265" s="350"/>
      <c r="I265" s="350"/>
      <c r="J265" s="350"/>
      <c r="K265" s="350"/>
      <c r="L265" s="350"/>
      <c r="M265" s="350"/>
      <c r="N265" s="350"/>
      <c r="O265" s="350"/>
      <c r="P265" s="350"/>
    </row>
    <row r="266" spans="1:16" ht="15.75">
      <c r="A266" s="345" t="s">
        <v>747</v>
      </c>
      <c r="B266" s="348"/>
      <c r="C266" s="378" t="s">
        <v>587</v>
      </c>
      <c r="D266" s="379" t="s">
        <v>1</v>
      </c>
      <c r="E266" s="379">
        <v>12</v>
      </c>
      <c r="F266" s="350"/>
      <c r="G266" s="350"/>
      <c r="H266" s="350"/>
      <c r="I266" s="350"/>
      <c r="J266" s="350"/>
      <c r="K266" s="350"/>
      <c r="L266" s="350"/>
      <c r="M266" s="350"/>
      <c r="N266" s="350"/>
      <c r="O266" s="350"/>
      <c r="P266" s="350"/>
    </row>
    <row r="267" spans="1:16" ht="15.75">
      <c r="A267" s="345" t="s">
        <v>748</v>
      </c>
      <c r="B267" s="348"/>
      <c r="C267" s="378" t="s">
        <v>588</v>
      </c>
      <c r="D267" s="379" t="s">
        <v>3</v>
      </c>
      <c r="E267" s="379">
        <v>90</v>
      </c>
      <c r="F267" s="346"/>
      <c r="G267" s="346"/>
      <c r="H267" s="346"/>
      <c r="I267" s="346"/>
      <c r="J267" s="346"/>
      <c r="K267" s="346"/>
      <c r="L267" s="346"/>
      <c r="M267" s="346"/>
      <c r="N267" s="346"/>
      <c r="O267" s="346"/>
      <c r="P267" s="346"/>
    </row>
    <row r="268" spans="1:16" ht="15.75">
      <c r="A268" s="345" t="s">
        <v>749</v>
      </c>
      <c r="B268" s="348"/>
      <c r="C268" s="378" t="s">
        <v>589</v>
      </c>
      <c r="D268" s="379" t="s">
        <v>3</v>
      </c>
      <c r="E268" s="379">
        <v>8</v>
      </c>
      <c r="F268" s="346"/>
      <c r="G268" s="346"/>
      <c r="H268" s="346"/>
      <c r="I268" s="346"/>
      <c r="J268" s="346"/>
      <c r="K268" s="346"/>
      <c r="L268" s="346"/>
      <c r="M268" s="346"/>
      <c r="N268" s="346"/>
      <c r="O268" s="346"/>
      <c r="P268" s="346"/>
    </row>
    <row r="269" spans="1:16" ht="15.75">
      <c r="A269" s="345" t="s">
        <v>750</v>
      </c>
      <c r="B269" s="348"/>
      <c r="C269" s="378" t="s">
        <v>590</v>
      </c>
      <c r="D269" s="379" t="s">
        <v>3</v>
      </c>
      <c r="E269" s="379">
        <v>30</v>
      </c>
      <c r="F269" s="346"/>
      <c r="G269" s="346"/>
      <c r="H269" s="346"/>
      <c r="I269" s="346"/>
      <c r="J269" s="346"/>
      <c r="K269" s="346"/>
      <c r="L269" s="346"/>
      <c r="M269" s="346"/>
      <c r="N269" s="346"/>
      <c r="O269" s="346"/>
      <c r="P269" s="346"/>
    </row>
    <row r="270" spans="1:16" ht="15.75">
      <c r="A270" s="345" t="s">
        <v>751</v>
      </c>
      <c r="B270" s="348"/>
      <c r="C270" s="378" t="s">
        <v>591</v>
      </c>
      <c r="D270" s="379" t="s">
        <v>3</v>
      </c>
      <c r="E270" s="379">
        <v>4</v>
      </c>
      <c r="F270" s="346"/>
      <c r="G270" s="346"/>
      <c r="H270" s="346"/>
      <c r="I270" s="346"/>
      <c r="J270" s="346"/>
      <c r="K270" s="346"/>
      <c r="L270" s="346"/>
      <c r="M270" s="346"/>
      <c r="N270" s="346"/>
      <c r="O270" s="346"/>
      <c r="P270" s="346"/>
    </row>
    <row r="271" spans="1:16" ht="15.75">
      <c r="A271" s="345" t="s">
        <v>752</v>
      </c>
      <c r="B271" s="348"/>
      <c r="C271" s="378" t="s">
        <v>592</v>
      </c>
      <c r="D271" s="379" t="s">
        <v>580</v>
      </c>
      <c r="E271" s="379">
        <v>1</v>
      </c>
      <c r="F271" s="346"/>
      <c r="G271" s="346"/>
      <c r="H271" s="346"/>
      <c r="I271" s="346"/>
      <c r="J271" s="346"/>
      <c r="K271" s="346"/>
      <c r="L271" s="346"/>
      <c r="M271" s="346"/>
      <c r="N271" s="346"/>
      <c r="O271" s="346"/>
      <c r="P271" s="346"/>
    </row>
    <row r="272" spans="1:16" ht="63">
      <c r="A272" s="345" t="s">
        <v>753</v>
      </c>
      <c r="B272" s="348"/>
      <c r="C272" s="378" t="s">
        <v>593</v>
      </c>
      <c r="D272" s="379" t="s">
        <v>16</v>
      </c>
      <c r="E272" s="379">
        <v>1</v>
      </c>
      <c r="F272" s="346"/>
      <c r="G272" s="346"/>
      <c r="H272" s="346"/>
      <c r="I272" s="346"/>
      <c r="J272" s="346"/>
      <c r="K272" s="346"/>
      <c r="L272" s="346"/>
      <c r="M272" s="346"/>
      <c r="N272" s="346"/>
      <c r="O272" s="346"/>
      <c r="P272" s="346"/>
    </row>
    <row r="273" spans="1:16" ht="15.75">
      <c r="A273" s="405" t="s">
        <v>754</v>
      </c>
      <c r="B273" s="348"/>
      <c r="C273" s="401" t="s">
        <v>772</v>
      </c>
      <c r="D273" s="378"/>
      <c r="E273" s="378"/>
      <c r="F273" s="346"/>
      <c r="G273" s="346"/>
      <c r="H273" s="346"/>
      <c r="I273" s="346"/>
      <c r="J273" s="346"/>
      <c r="K273" s="346"/>
      <c r="L273" s="346"/>
      <c r="M273" s="346"/>
      <c r="N273" s="346"/>
      <c r="O273" s="346"/>
      <c r="P273" s="346"/>
    </row>
    <row r="274" spans="1:16" ht="63">
      <c r="A274" s="345" t="s">
        <v>755</v>
      </c>
      <c r="B274" s="348"/>
      <c r="C274" s="378" t="s">
        <v>595</v>
      </c>
      <c r="D274" s="379" t="s">
        <v>16</v>
      </c>
      <c r="E274" s="379">
        <v>1</v>
      </c>
      <c r="F274" s="346"/>
      <c r="G274" s="346"/>
      <c r="H274" s="346"/>
      <c r="I274" s="346"/>
      <c r="J274" s="346"/>
      <c r="K274" s="346"/>
      <c r="L274" s="346"/>
      <c r="M274" s="346"/>
      <c r="N274" s="346"/>
      <c r="O274" s="346"/>
      <c r="P274" s="346"/>
    </row>
    <row r="275" spans="1:16" ht="31.5">
      <c r="A275" s="345" t="s">
        <v>756</v>
      </c>
      <c r="B275" s="348"/>
      <c r="C275" s="370" t="s">
        <v>596</v>
      </c>
      <c r="D275" s="373" t="s">
        <v>16</v>
      </c>
      <c r="E275" s="368">
        <v>1</v>
      </c>
      <c r="F275" s="346"/>
      <c r="G275" s="346"/>
      <c r="H275" s="346"/>
      <c r="I275" s="346"/>
      <c r="J275" s="346"/>
      <c r="K275" s="346"/>
      <c r="L275" s="346"/>
      <c r="M275" s="346"/>
      <c r="N275" s="346"/>
      <c r="O275" s="346"/>
      <c r="P275" s="346"/>
    </row>
    <row r="276" spans="1:16" ht="31.5">
      <c r="A276" s="345" t="s">
        <v>757</v>
      </c>
      <c r="B276" s="349"/>
      <c r="C276" s="380" t="s">
        <v>597</v>
      </c>
      <c r="D276" s="379" t="s">
        <v>580</v>
      </c>
      <c r="E276" s="368">
        <v>1</v>
      </c>
      <c r="F276" s="350"/>
      <c r="G276" s="350"/>
      <c r="H276" s="350"/>
      <c r="I276" s="350"/>
      <c r="J276" s="350"/>
      <c r="K276" s="350"/>
      <c r="L276" s="350"/>
      <c r="M276" s="350"/>
      <c r="N276" s="350"/>
      <c r="O276" s="350"/>
      <c r="P276" s="350"/>
    </row>
    <row r="277" spans="1:16" ht="31.5">
      <c r="A277" s="345" t="s">
        <v>758</v>
      </c>
      <c r="B277" s="349"/>
      <c r="C277" s="380" t="s">
        <v>598</v>
      </c>
      <c r="D277" s="371" t="s">
        <v>599</v>
      </c>
      <c r="E277" s="368">
        <v>1</v>
      </c>
      <c r="F277" s="350"/>
      <c r="G277" s="350"/>
      <c r="H277" s="350"/>
      <c r="I277" s="350"/>
      <c r="J277" s="350"/>
      <c r="K277" s="350"/>
      <c r="L277" s="350"/>
      <c r="M277" s="350"/>
      <c r="N277" s="350"/>
      <c r="O277" s="350"/>
      <c r="P277" s="350"/>
    </row>
    <row r="278" spans="1:16" ht="15.75">
      <c r="A278" s="346"/>
      <c r="B278" s="346"/>
      <c r="C278" s="406" t="s">
        <v>0</v>
      </c>
      <c r="D278" s="346"/>
      <c r="E278" s="346"/>
      <c r="F278" s="346"/>
      <c r="G278" s="346"/>
      <c r="H278" s="346"/>
      <c r="I278" s="346"/>
      <c r="J278" s="346"/>
      <c r="K278" s="346"/>
      <c r="L278" s="346"/>
      <c r="M278" s="346"/>
      <c r="N278" s="346"/>
      <c r="O278" s="346"/>
      <c r="P278" s="346"/>
    </row>
    <row r="279" spans="1:16" ht="15.75">
      <c r="A279" s="346"/>
      <c r="B279" s="346"/>
      <c r="C279" s="576" t="s">
        <v>255</v>
      </c>
      <c r="D279" s="576"/>
      <c r="E279" s="576"/>
      <c r="F279" s="576"/>
      <c r="G279" s="576"/>
      <c r="H279" s="576"/>
      <c r="I279" s="576"/>
      <c r="J279" s="576"/>
      <c r="K279" s="576"/>
      <c r="L279" s="346"/>
      <c r="M279" s="346"/>
      <c r="N279" s="346"/>
      <c r="O279" s="346"/>
      <c r="P279" s="346"/>
    </row>
    <row r="280" spans="1:16" ht="15.75">
      <c r="A280" s="346"/>
      <c r="B280" s="346"/>
      <c r="C280" s="576" t="s">
        <v>105</v>
      </c>
      <c r="D280" s="576"/>
      <c r="E280" s="576"/>
      <c r="F280" s="576"/>
      <c r="G280" s="576"/>
      <c r="H280" s="576"/>
      <c r="I280" s="576"/>
      <c r="J280" s="576"/>
      <c r="K280" s="576"/>
      <c r="L280" s="346"/>
      <c r="M280" s="346"/>
      <c r="N280" s="346"/>
      <c r="O280" s="346"/>
      <c r="P280" s="346"/>
    </row>
    <row r="281" spans="1:16" ht="15.75">
      <c r="A281" s="407"/>
      <c r="B281" s="407"/>
      <c r="C281" s="577"/>
      <c r="D281" s="577"/>
      <c r="E281" s="577"/>
      <c r="F281" s="577"/>
      <c r="G281" s="407"/>
      <c r="H281" s="407"/>
      <c r="I281" s="407"/>
      <c r="J281" s="407"/>
      <c r="K281" s="407"/>
      <c r="L281" s="407"/>
      <c r="M281" s="407"/>
      <c r="N281" s="407"/>
      <c r="O281" s="407"/>
      <c r="P281" s="407"/>
    </row>
    <row r="282" spans="1:16" ht="16.5" thickBot="1">
      <c r="A282" s="407"/>
      <c r="B282" s="407"/>
      <c r="C282" s="407"/>
      <c r="D282" s="407"/>
      <c r="E282" s="566"/>
      <c r="F282" s="566"/>
      <c r="G282" s="407"/>
      <c r="H282" s="407"/>
      <c r="I282" s="407"/>
      <c r="J282" s="407"/>
      <c r="K282" s="407"/>
      <c r="L282" s="407"/>
      <c r="M282" s="407"/>
      <c r="N282" s="351" t="s">
        <v>0</v>
      </c>
      <c r="O282" s="578"/>
      <c r="P282" s="578"/>
    </row>
    <row r="283" spans="1:16" ht="15">
      <c r="A283" s="352"/>
      <c r="B283" s="352"/>
      <c r="C283" s="352"/>
      <c r="D283" s="352"/>
      <c r="E283" s="352"/>
      <c r="F283" s="352"/>
      <c r="G283" s="352"/>
      <c r="H283" s="352"/>
      <c r="I283" s="352"/>
      <c r="J283" s="352"/>
      <c r="K283" s="352"/>
      <c r="L283" s="352"/>
      <c r="M283" s="352"/>
      <c r="N283" s="352"/>
      <c r="O283" s="352"/>
      <c r="P283" s="352"/>
    </row>
    <row r="284" ht="18.75">
      <c r="A284" s="353" t="s">
        <v>256</v>
      </c>
    </row>
    <row r="285" ht="18.75">
      <c r="A285" s="353"/>
    </row>
    <row r="286" ht="18.75">
      <c r="A286" s="353" t="s">
        <v>257</v>
      </c>
    </row>
    <row r="287" ht="15">
      <c r="A287" s="354" t="s">
        <v>258</v>
      </c>
    </row>
    <row r="288" ht="18.75">
      <c r="A288" s="353"/>
    </row>
    <row r="289" ht="18.75">
      <c r="A289" s="353" t="s">
        <v>259</v>
      </c>
    </row>
    <row r="290" ht="15">
      <c r="A290" s="354" t="s">
        <v>258</v>
      </c>
    </row>
    <row r="291" ht="18.75">
      <c r="A291" s="353" t="s">
        <v>260</v>
      </c>
    </row>
    <row r="292" ht="15.75">
      <c r="A292" s="355"/>
    </row>
  </sheetData>
  <sheetProtection/>
  <protectedRanges>
    <protectedRange password="CB6D" sqref="D30:D39" name="Range1_1_1_1_1_1_1_2"/>
    <protectedRange password="CB6D" sqref="D47:D52" name="Range1_1_1_1_1_1_1_2_2"/>
    <protectedRange password="CB6D" sqref="D58 D60:D61" name="Range1_1_1_1_1_1_1_1_1_1_1"/>
    <protectedRange password="CB6D" sqref="D56:D57" name="Range1_1_1_1_1_1_1_1_1_1"/>
    <protectedRange password="CB6D" sqref="D54" name="Range1_1_1_1_1_1_1_1_1_1_1_1"/>
    <protectedRange password="CB6D" sqref="D66" name="Range1_1_1_1_1_1_1_1_1_1_3"/>
    <protectedRange password="CB6D" sqref="D67 D64:D65" name="Range1_1_1_1_1_1_1_1_1_1_1_3"/>
    <protectedRange password="CB6D" sqref="D78 D69:D73" name="Range1_1_1_1_1_1_1_2_3"/>
    <protectedRange password="CB6D" sqref="D41:D46" name="Range1_1_1_1_1_1_1_2_4"/>
  </protectedRanges>
  <mergeCells count="23">
    <mergeCell ref="C280:K280"/>
    <mergeCell ref="C281:F281"/>
    <mergeCell ref="E282:F282"/>
    <mergeCell ref="O282:P282"/>
    <mergeCell ref="A9:P9"/>
    <mergeCell ref="A10:P10"/>
    <mergeCell ref="A11:P11"/>
    <mergeCell ref="A12:P12"/>
    <mergeCell ref="C279:K279"/>
    <mergeCell ref="A3:P3"/>
    <mergeCell ref="A4:P4"/>
    <mergeCell ref="A5:P5"/>
    <mergeCell ref="A6:P6"/>
    <mergeCell ref="A7:P7"/>
    <mergeCell ref="B1:P1"/>
    <mergeCell ref="A2:P2"/>
    <mergeCell ref="A8:P8"/>
    <mergeCell ref="B13:B14"/>
    <mergeCell ref="D13:D14"/>
    <mergeCell ref="E13:E14"/>
    <mergeCell ref="F13:K13"/>
    <mergeCell ref="L13:P13"/>
    <mergeCell ref="A13:A14"/>
  </mergeCells>
  <printOptions/>
  <pageMargins left="0.7086614173228347" right="0.7086614173228347" top="0.7480314960629921" bottom="0.35433070866141736" header="0.31496062992125984" footer="0.31496062992125984"/>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Vilnis</dc:creator>
  <cp:keywords/>
  <dc:description/>
  <cp:lastModifiedBy>ieva</cp:lastModifiedBy>
  <cp:lastPrinted>2018-02-06T13:19:19Z</cp:lastPrinted>
  <dcterms:created xsi:type="dcterms:W3CDTF">1996-10-14T23:33:28Z</dcterms:created>
  <dcterms:modified xsi:type="dcterms:W3CDTF">2018-02-06T13:19:26Z</dcterms:modified>
  <cp:category/>
  <cp:version/>
  <cp:contentType/>
  <cp:contentStatus/>
</cp:coreProperties>
</file>