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90" windowWidth="15450" windowHeight="10350" activeTab="0"/>
  </bookViews>
  <sheets>
    <sheet name="Apjomi" sheetId="1" r:id="rId1"/>
  </sheets>
  <definedNames>
    <definedName name="_xlnm.Print_Titles" localSheetId="0">'Apjomi'!$6:$6</definedName>
  </definedNames>
  <calcPr fullCalcOnLoad="1"/>
</workbook>
</file>

<file path=xl/sharedStrings.xml><?xml version="1.0" encoding="utf-8"?>
<sst xmlns="http://schemas.openxmlformats.org/spreadsheetml/2006/main" count="678" uniqueCount="354">
  <si>
    <t>gab.</t>
  </si>
  <si>
    <t>m</t>
  </si>
  <si>
    <t>vieta</t>
  </si>
  <si>
    <t>Esošo ķeta kanalizācijas cauruļvadu Dn100 demontāža</t>
  </si>
  <si>
    <t>Ūdens ievada mezgls visas ēkas patērētā ūdens uzskaitei:</t>
  </si>
  <si>
    <t>kaļamā ķeta atloku aizbīdnis Dn65, PN-16, ūdenim,</t>
  </si>
  <si>
    <t>mehāniskais sieta filtrs ar atlokiem Dn65,</t>
  </si>
  <si>
    <t>atloki Dn65, PN-16,</t>
  </si>
  <si>
    <t>vienvirziena vārsts Dn50 ar atlokiem,</t>
  </si>
  <si>
    <t>pāreja Dn65/40 ar atlokiem,</t>
  </si>
  <si>
    <t>pāreja Dn65/40 ,</t>
  </si>
  <si>
    <t>ventīlis Dn15 PN16,</t>
  </si>
  <si>
    <t>Ūdens laistīšanas krāns ar šļūteni l=40,0m</t>
  </si>
  <si>
    <t>Ventīlis aukstajam ūdenim Dn25 PN16</t>
  </si>
  <si>
    <t>Pievienošanās pie esošā ievada ēkā Dn100/65</t>
  </si>
  <si>
    <t>Esošo ūdensmērītāja mezglu demontāža</t>
  </si>
  <si>
    <t>Esošo tērauda cauruļvadu demontāža</t>
  </si>
  <si>
    <t>Caurumu kalšana celtniecības konstrukcijās un aizbetonēšana līdz caurules apvalkam</t>
  </si>
  <si>
    <t>Ventīli karstajam ūdenim Dn25, PN16</t>
  </si>
  <si>
    <t>Tas pats, Dn15, PN16</t>
  </si>
  <si>
    <t>Termostatiskais cirkulācijas vārsts Dn15</t>
  </si>
  <si>
    <t>Esošo vadu demontāža</t>
  </si>
  <si>
    <t>Caurumu kalšana celtniecības konstrukcijās  un aizbetonēšana līdz caurules apvalkam</t>
  </si>
  <si>
    <t>Plastmasas    PP kanalizācijas uzmavu caurules De110 ar veidgabaliem , klase ''B'D" zem pagraba grīdas</t>
  </si>
  <si>
    <t>Tas pats,klase "B" pagraba stāvvadi</t>
  </si>
  <si>
    <t>Pievienošanas pie esošās izlaides De/Dn110/100</t>
  </si>
  <si>
    <t>Pagraba betona grīdas uzlaušana un atjaunošana</t>
  </si>
  <si>
    <t>Traps Dn75/110 ar pretspiediena vārstu</t>
  </si>
  <si>
    <t>Ventīlis aukstajam ūdenim Dn15 PN16</t>
  </si>
  <si>
    <t>Mehaniskais sieta filtrs Dn15 PN16</t>
  </si>
  <si>
    <t>Esošo ūdensvadu Dn15 pievienošana dzīvokļos</t>
  </si>
  <si>
    <t>Esošo pievadu atvienošana dzīvokļos</t>
  </si>
  <si>
    <t>Esošo ūdensmērītāju demontāža</t>
  </si>
  <si>
    <t>Nerūsējošā tērauda pulēti dvieļu žāvētāji D-25 "U"  250x400</t>
  </si>
  <si>
    <t>Ventīļi karstajam ūdenim Dn25 PN16</t>
  </si>
  <si>
    <t>Tas pats, Dn15 PN16</t>
  </si>
  <si>
    <t xml:space="preserve">Automātiskie atgaisotāji karstajam ūdenim ar noslēgventīli  Dn15 </t>
  </si>
  <si>
    <r>
      <t xml:space="preserve">Esošo tērauda cauruļvadu demontāža </t>
    </r>
  </si>
  <si>
    <t>Esošo ūdens mērītāju demontāža</t>
  </si>
  <si>
    <t>Esošo ūdensvadu pievienošana DN15</t>
  </si>
  <si>
    <t>Caurumu kalšana starpstāvu pārsegumos ar aizbetonēšanu līdz cauruļu apvalkam</t>
  </si>
  <si>
    <t>Plastmasas PP kanalizācijas caurules De110 ar veidgabaliem klase "B"</t>
  </si>
  <si>
    <t>Pretugunsgrēka aptveres De110</t>
  </si>
  <si>
    <t>Pievienošanas pie esošiem vēdināšanas vadiem bēniņos</t>
  </si>
  <si>
    <t>Esošo ķeta cauruļvadu savienošana ar jaunbūvējamo stāvvadu dzīvokļos</t>
  </si>
  <si>
    <t>Sēdpoda pievienošanas uzmava De110</t>
  </si>
  <si>
    <t>Esošo vannu demontāža un montāža no jauna</t>
  </si>
  <si>
    <t>Izbetonēt nišā starpstāvu pārsegumu pēc visu stāvvadu montāžas, betons B20</t>
  </si>
  <si>
    <t>Nišu nosegšana ar sausā apmetuma ugunsdrošām plātnēm,pret revizijām un noslēgarmatūram izveidot durtiņas ar rāmi 400x700</t>
  </si>
  <si>
    <t>Esošo ķeta stāvvadu Dn100 demontāža</t>
  </si>
  <si>
    <t>Kabelis PPJ-3x1,5</t>
  </si>
  <si>
    <t>Virsapmetuma nozarkārba IO44</t>
  </si>
  <si>
    <t>Lokana PVC caurule d-20</t>
  </si>
  <si>
    <t>Plafons IP44 ar aizsargkupolu, ar 18w LL lampu.</t>
  </si>
  <si>
    <t>Plastikāta kabeļu kanāls 100x35 ar vāku.</t>
  </si>
  <si>
    <t>Elektrodi d-20, l-5.0 m</t>
  </si>
  <si>
    <t>Apaļtērauds d10 mm</t>
  </si>
  <si>
    <t>Savienojumu spailes</t>
  </si>
  <si>
    <t>Alumīnija zemēšanas stieple AlMgSi d-8</t>
  </si>
  <si>
    <t>Zibensuztvērēji ar betona pamatni d-16; L=1,5m</t>
  </si>
  <si>
    <t>UV staru noturīga plastmasas caurule d-16</t>
  </si>
  <si>
    <t>Stiprinājumi d-8 stieplei pa šīfera jumtu</t>
  </si>
  <si>
    <t>Stiprinājuma elementi pa sienu</t>
  </si>
  <si>
    <t>Pievienojuma spailes skārdam</t>
  </si>
  <si>
    <t>Notekņu pievienojuma spailes</t>
  </si>
  <si>
    <t>Kontroles punkta spaile</t>
  </si>
  <si>
    <t>Kompensatori</t>
  </si>
  <si>
    <t>Montāžas un pretkorozijas komplekts</t>
  </si>
  <si>
    <t>m2</t>
  </si>
  <si>
    <t>V/A sadales korpuss 12 mod.IP54, komplektā ar aparatūru, atbilstoši shēmai un specifikācijai S-II</t>
  </si>
  <si>
    <t>10 vietu potenciāla izlīdzinošā kopne</t>
  </si>
  <si>
    <t>Plakandzelzs 30x3.5</t>
  </si>
  <si>
    <t>Vara vads zemēšanai H05V-K 16</t>
  </si>
  <si>
    <t>Kabelis PPJ-4x1,5</t>
  </si>
  <si>
    <t>Plastmasas cietā caurule d-20</t>
  </si>
  <si>
    <t>Plastmasa PVC lokanā caurule d-20</t>
  </si>
  <si>
    <t>Montāžas palīgmateriāli</t>
  </si>
  <si>
    <t xml:space="preserve">Lodveida krāns DN 15 </t>
  </si>
  <si>
    <t xml:space="preserve">Atgaisotāji 1/2" </t>
  </si>
  <si>
    <t xml:space="preserve">Noslēgarmatūru izolācijas čaulas 40mm </t>
  </si>
  <si>
    <t>Līmlente siltumizolācijai</t>
  </si>
  <si>
    <t>Cauruļu gruntējums un antikorozijas pārklājums</t>
  </si>
  <si>
    <t xml:space="preserve">Kronšteini cauruļvadu stiprināšanai </t>
  </si>
  <si>
    <t>Caurumu veidošana un aizdarīšana  ar ugunsdrošo blīvējumu EI 60 starpstāvu pārsegumos</t>
  </si>
  <si>
    <t xml:space="preserve">Čaulas  cauruļvadu ievietošanai pārsegumu un sienu šķersošanai </t>
  </si>
  <si>
    <t>Sistēmas hidrauliskā pārbaude un  ieregulēšana</t>
  </si>
  <si>
    <t>Esošās apkures sistēmas cauruļvadu ar izolāciju, noslēgarmatūras pagrabstāvā demontāža un utilizācija</t>
  </si>
  <si>
    <t>Esošās apkures sistēmas cauruļvadu ,noslēgarmatūras stāvos demontāža un utilizācija</t>
  </si>
  <si>
    <t xml:space="preserve">Sildķermeņu  demontāža un utilizācija </t>
  </si>
  <si>
    <t xml:space="preserve">Spiediena starpības regulators AVP DN32 PN16 Kv=10m³/h </t>
  </si>
  <si>
    <t>Regulējošais vārsts VM2 DN 32 PN25 Kv=10 ar vārsta izpildmehānismu AVM 30</t>
  </si>
  <si>
    <t>Regulējošais vārsts VM2 DN 20 PN25 Kv=4 ar vārsta izpildmehānismu AVM 10</t>
  </si>
  <si>
    <t xml:space="preserve">Drošības vārsts DN 20 6 bar (pie izplešanās trauka) </t>
  </si>
  <si>
    <t xml:space="preserve">Drošības vārsts DN 20 10 bar </t>
  </si>
  <si>
    <t>Kapes ventilis DN25  PN16</t>
  </si>
  <si>
    <t>Filtrs  atloku DN 50 PN16 (ievadā)</t>
  </si>
  <si>
    <t>Filtrs  atloku DN 50  PN16</t>
  </si>
  <si>
    <t>Filtrs DN 50 atloku  PN16 (Ū)</t>
  </si>
  <si>
    <t>Filtrs DN 25 uzmavu  PN16 (T4)</t>
  </si>
  <si>
    <t>Filtrs DN 15 uzmavu  PN16 (piebarošanas līnijā)</t>
  </si>
  <si>
    <t>Noslēgventilis DN 50  PN30 (T3,Ū)</t>
  </si>
  <si>
    <t>Noslēgventilis DN 25  PN16 (T4)</t>
  </si>
  <si>
    <t>Noslēgventilis  DN 15 PN30 (piebarošanas līnijā)</t>
  </si>
  <si>
    <t>Vienvirziena vārsts DN 50  PN16 (Ū)</t>
  </si>
  <si>
    <t>Vienvirziena vārsts DN 25  PN16 (T3)</t>
  </si>
  <si>
    <t xml:space="preserve">Manometrs 0-16 bar </t>
  </si>
  <si>
    <t xml:space="preserve">Manometrs 0-10 bar </t>
  </si>
  <si>
    <t xml:space="preserve">Manometra krāns </t>
  </si>
  <si>
    <t>Montāžas kaste procesoram</t>
  </si>
  <si>
    <t>Tērauda el.metināta caurule DN 50</t>
  </si>
  <si>
    <t>Tērauda el.metināta caurule DN 40</t>
  </si>
  <si>
    <t>Tērauda el.metināta caurule DN 32</t>
  </si>
  <si>
    <t>Tērauda el.metināta caurule DN 25</t>
  </si>
  <si>
    <t>Melnā ūdens - gāzes caurule DN 15</t>
  </si>
  <si>
    <t>Cinkotā ūdens - gāzes caurule DN 50</t>
  </si>
  <si>
    <t>Cinkotā ūdens - gāzes caurule DN 25</t>
  </si>
  <si>
    <t>Cauruļu veidgabali un līkumi</t>
  </si>
  <si>
    <t>Pievienošanās vieta ārējiem siltumtīkliem</t>
  </si>
  <si>
    <t>Iekārtu un cauruļvadu metāla stiprinājuma konstrukcijas</t>
  </si>
  <si>
    <t>Tehniskās dokumentācijas sagatavošana un uzstādīšana (ekpluatācijas instrukcija,apkopes instrukcija,temperatūras grafiks,siltmmezgla apraksts,siltummezgla shēma,iekārtu marķēšana,informācijas stends ar korķa pārklājumu 1000x600)</t>
  </si>
  <si>
    <t>Sistēmas hidrauliskā pārbaude un ieregulēšana</t>
  </si>
  <si>
    <t>Esošā siltummezgla cauruļu un iekārtu demontāža un utilizācija</t>
  </si>
  <si>
    <t>Esošā siltumskaitītāja demontāža un pārbaude</t>
  </si>
  <si>
    <t>Pretvārsts Dn 15 PN16</t>
  </si>
  <si>
    <t>Lietus ūdens kanalizācija   LK</t>
  </si>
  <si>
    <t>Tukšošanas krāns DN 15 ar apsaisti</t>
  </si>
  <si>
    <t>Tukšošanas krāns DN 20 ar apsaisti</t>
  </si>
  <si>
    <t>Sienas apdare pēc esošo sildķermeņu demontāžas</t>
  </si>
  <si>
    <t>Lodveida krāns tukšošanai DN 15 PN16 ar apsaisti</t>
  </si>
  <si>
    <t>gb.</t>
  </si>
  <si>
    <t>m3</t>
  </si>
  <si>
    <t>Liekās grunts un būvgružu promvešana.</t>
  </si>
  <si>
    <t>Virspamata un atsegtās daļas renovācija, atjaunojot izdrupušās šuves un izlīdzinot plakni siltumizolācijas plātņu stiprināšanai.</t>
  </si>
  <si>
    <t>Apmetums uz cementa bāzes pa cinkotu apmetuma sietu.</t>
  </si>
  <si>
    <t>Cokola virszemes daļas virsmas gruntēšana.</t>
  </si>
  <si>
    <t>Atrakto pamatu aizbēršana ar smilti, blietējot kārtās.</t>
  </si>
  <si>
    <t>kg</t>
  </si>
  <si>
    <t>Līmjavas uzstrādāšana virskārtā</t>
  </si>
  <si>
    <t>Virsmas gruntēšana.</t>
  </si>
  <si>
    <t>Fasādes elementu noņemšana un uzstadīšana (piem.komplekts no: karogu turētajs, paskastīte, numurzīme, u.c.)</t>
  </si>
  <si>
    <t>Veco ārdurvju demontāža.</t>
  </si>
  <si>
    <t>Būvgružu un demontēto elementu iekraušana un aizvešana.</t>
  </si>
  <si>
    <t>Iekšējo palodžu pielikšana vidēji līdz 250 mm platu.</t>
  </si>
  <si>
    <t xml:space="preserve">Pagraba nodalījuma  koka starpsienu augšmalas pakāpeniska izzāģēšana un atkal fiksēšana ar statiskām piekarēm pie pārseguma. </t>
  </si>
  <si>
    <t>obj.</t>
  </si>
  <si>
    <t>Demontēto materiālu un būvgružu savākšana un aizvešana no būvlaukuma</t>
  </si>
  <si>
    <t>Pakāpienu, kāpņu laukumu grīdas attīrīšana.</t>
  </si>
  <si>
    <t>Kāpņu režģoto metāla margu pārkrāsošana ar virsmas sagatavošanu. (laukums dots margu plaknē).</t>
  </si>
  <si>
    <t>Griestu un kāpņu laukumu apakšējo virsmu pārkrāsošana, sagatavojot virsmu.</t>
  </si>
  <si>
    <t>Sienu plakņu atbrīvošana no vecā krāsojuma, plaknes līdzināšana, uz plaisām iestrādājot stikla šķiedras sietu.</t>
  </si>
  <si>
    <t>Grīdu flīžu ar pamatojumu līdz 30 mm nomaiņa ieejas vējtveros un pirmspakāpienu laukumiņā kāpņu telpā pirmā stāvā.</t>
  </si>
  <si>
    <t>Grunts izstrāde  gar pamatiem, demontējot betona apmali pa ēkas perimetru, loga gaismas šahtas  ar roku darba spēku pamatu vertikālā izolācijas ierīkošanai.</t>
  </si>
  <si>
    <t>Uzziežamā hidroizolācija no 2kārtām bitumena mastikas pazemes daļā līdz bruģa virsai.</t>
  </si>
  <si>
    <t>Zālāja atjaunošana pēc renovācijas darbiem.</t>
  </si>
  <si>
    <t>Drenāžas caurule PE d-40 mm nokrišņu ūdens iesūcināšanai.</t>
  </si>
  <si>
    <t>Uzziežamā hidroizolācija no 2kārtām bitumena mastikas pazemes daļā līdz bruģa virsai uz šahtu ārējās virsmas.</t>
  </si>
  <si>
    <t>Pieblietēti keramzīta oļi pirms aizbēršanas pie pamatiem un šahtām.</t>
  </si>
  <si>
    <t>Logu gaismas šahtu jaunas metāla nosegrestes, pretkorozijas apstrāde un krāsošana.</t>
  </si>
  <si>
    <t>Ēkas apmales 700 mm plata no betona bruģakmens 60 mm pa 50 mm blietētu grants izsiju, 50 mm blietētu dolomīta šķembu fr.0-16 mm kārtu  un 150 mm blietētu dolomīta šķembu fr.32-63 mm kārtu.</t>
  </si>
  <si>
    <t>Apmales akmeņu BR100.20.8 uzstādīšana betonā B15</t>
  </si>
  <si>
    <t>Armēšanas darbi</t>
  </si>
  <si>
    <t>Ieejas lieveņu pamata, laukuma un pakāpienu pamatplātnes betonēšana ar betonu B20</t>
  </si>
  <si>
    <t>Blietētas smilts pabērums zem lieveņu betona konstrukcijas, blietējot kārtās.</t>
  </si>
  <si>
    <t>Betona B7.5 aizsargkārta.</t>
  </si>
  <si>
    <t>Pakāpienu un lieveņa ieklāšana ar pelēku betona bruģakmeni uz saistjavas.</t>
  </si>
  <si>
    <t>Cinkotu metāla kājslauķu 500x1000 mm iebūve.</t>
  </si>
  <si>
    <t>Ieeju lieveņi  4 gb. Skat. BK-2</t>
  </si>
  <si>
    <t>Krāsotas metāla margas,  l-2.2 m.</t>
  </si>
  <si>
    <t>Veikala ieejas betona lieveni esošajos gabarītos nomainīt ar betona bruģakmeni 60 mm, ierīkojot pamatni (Fasāde 2-1).</t>
  </si>
  <si>
    <t>Notekcauruļu ieplūdes reviziju atvirzīšana no ēkas sakarā ar cokola siltināšanu.</t>
  </si>
  <si>
    <t>Ārējo palodžu nomaiņa līdz 300 mm platām no cinkota skārda.</t>
  </si>
  <si>
    <t>Veco logu demontāža.</t>
  </si>
  <si>
    <t>Nomainīt vēdkanālu galvu nosegjumtiņus.</t>
  </si>
  <si>
    <t>Staigājamās laipas bēniņos no antiseptizēta kokmateriāla.</t>
  </si>
  <si>
    <t>Fasādes virsmas sagatavošana siltināšanai: plaisu un izdrupumau aizdare.</t>
  </si>
  <si>
    <t>Jumta azbestcementa loksnes demontēt un nodot utilizēšanai.</t>
  </si>
  <si>
    <t>Demontēt latojumu, mūrlatas.</t>
  </si>
  <si>
    <t>Demontēt ķieģeļu mūri līdz atzīmei +14.39</t>
  </si>
  <si>
    <t>Demontēt betona karnīzes plātņu izvirzīto daļu.</t>
  </si>
  <si>
    <t>Jumtu nesošās konstrukcijas rekonstrukcija ar imprignētu un ugunsaizsargājošu sastāvu apstrādātu kokmateriālu un cinkotiem kalumiem, ķīļenkuriem u.c. (pēc spec.lapā BK-7).</t>
  </si>
  <si>
    <t>Latojums no antiseptētiem un ar ugunsaizsargājošu sastāvu apstrādātiem šķautņiem.</t>
  </si>
  <si>
    <t>Teknes d-200 mm lietusūdenim, stiprinājumi</t>
  </si>
  <si>
    <t>Pārmontēt esošās lietus ūdeņu notekcaurules, papildinot ar jauniem veidgabaliem un stiprinājumiem.</t>
  </si>
  <si>
    <t>Dzegu apšūšana ar 26 mm biezu ēvelētu dēli, ievērojot atstarpes, ierīkojot karkasu.(Skat.mezglu lapā AR-14).</t>
  </si>
  <si>
    <t>Cinkota skārda iesegumi pie dūmeņiem, piekļāvumu hermetizācija.</t>
  </si>
  <si>
    <t>Stiklotas jumta lūkas, piekļāvumi</t>
  </si>
  <si>
    <t>Ieeju jumtiņi</t>
  </si>
  <si>
    <t>Sekciju ieejas jumtiņiem nomainīt cinkota skārda iesegumu.</t>
  </si>
  <si>
    <t>Attīrīt veikala ieejas jumtiņus.</t>
  </si>
  <si>
    <t>Uzkausēt ruļļa materiālu divās kārtās.</t>
  </si>
  <si>
    <t>Teknes d-125 mm lietusūdenim, stiprinājumi</t>
  </si>
  <si>
    <t>Notekcaurules d-87 mm lietusūdenim, stiprinājumi</t>
  </si>
  <si>
    <t>Vēdkanālu tīrīšana.</t>
  </si>
  <si>
    <t>Trīs kāpņu telpas</t>
  </si>
  <si>
    <t>Margu roktura nomaiņa uz koka, lakošana, sagatavojot virsmu.</t>
  </si>
  <si>
    <t>Sienu un sadaļu krāsošana, sagatavojot virsmu, ar norādītām krāsām. Krāsošana jāveic pa joslām, toņus darba gaitā saskaņojot ar pasūtītāju.</t>
  </si>
  <si>
    <t>Cinkota metāla kājslauķa 50x72 cm nomaiņa.</t>
  </si>
  <si>
    <t>Cinkoti jumta nožogojumi, h-450 mm</t>
  </si>
  <si>
    <t>Betona bruģakmens celiņi ar pamatojumu no kāpnēm līdz ietvei, ieskaitot gultnes sagatavošanu.</t>
  </si>
  <si>
    <t>Npk.</t>
  </si>
  <si>
    <t>Darbu  nosaukums</t>
  </si>
  <si>
    <t>mēra v</t>
  </si>
  <si>
    <t>apjoms</t>
  </si>
  <si>
    <t>Jaunbūvējamās sistēmas pārbaude un nodošana ekspluatācijā</t>
  </si>
  <si>
    <t>sist.</t>
  </si>
  <si>
    <t>Jaunbuvējamās sistēmas skalošana, dezinfelcija un hidrauliskā pārbaude</t>
  </si>
  <si>
    <t>Virs pagraba aukstais ūdensvads Ū1</t>
  </si>
  <si>
    <t>horizontālais ūdens mērītājs, Dn40, Q=10 m³/st, ‘’C’’klase ar sistēmu rādījumu vienlaicīgai nolasīšanai no attāluma , ar taisnajiem posmiem no tērauda caurules Dn40,</t>
  </si>
  <si>
    <t>manometris ar krānu 0÷10atm</t>
  </si>
  <si>
    <t>Vertikāli vai horizontāli novietojamais ūdens mērītājs aukstjam ūdenim, klase "C", Q=1,5m³/st, ar sistēmu raidījumu vienlaicīgai nolasīšanai no attāluma, ar taisnajem posmiem pirms un pēc mērītāja</t>
  </si>
  <si>
    <t xml:space="preserve">Vertikālais vai horizontālais ūdens mērītājs karstajam ūdenim klase "C" Q=1,5m³/st, ar sistēmu raidījumu vienlaicīgai nolasīšanai no attāluma, ar taisnajiem posmiem pirms un pēc mērītāja </t>
  </si>
  <si>
    <t>Esošo nišu atsegšana,iztīrīšana, starpstāvu pārsegumu demontāža, nišu izmēri ~400x300x1260</t>
  </si>
  <si>
    <t>Kanalizācija K1 pagrabā</t>
  </si>
  <si>
    <t>Sadzīves kanalizācija  K1 virs pagraba</t>
  </si>
  <si>
    <t>Vannas istabas sienu remonts, flīzes  ar vismas sagatavošanu</t>
  </si>
  <si>
    <t>Karstais ūdensvads T3; T4 pagrabā.</t>
  </si>
  <si>
    <t>Karstais ūdensvads T3; T4 virs pagraba</t>
  </si>
  <si>
    <t>APKURE</t>
  </si>
  <si>
    <t>Cauruļu fasondaļas, stiprinājumi.</t>
  </si>
  <si>
    <t xml:space="preserve">Lodveida krāns DN 20 </t>
  </si>
  <si>
    <t>SILTUMMEZGLS</t>
  </si>
  <si>
    <r>
      <t xml:space="preserve">Piebarošanas līnijas ūdens skaitītājs Q=1.5m³/h  10bar 90 </t>
    </r>
    <r>
      <rPr>
        <vertAlign val="superscript"/>
        <sz val="12"/>
        <rFont val="Times New Roman"/>
        <family val="1"/>
      </rPr>
      <t>0</t>
    </r>
    <r>
      <rPr>
        <sz val="12"/>
        <rFont val="Times New Roman"/>
        <family val="1"/>
      </rPr>
      <t xml:space="preserve">C </t>
    </r>
  </si>
  <si>
    <r>
      <t xml:space="preserve">Tehniskais termometrs  0 -120 </t>
    </r>
    <r>
      <rPr>
        <vertAlign val="superscript"/>
        <sz val="12"/>
        <rFont val="Times New Roman"/>
        <family val="1"/>
      </rPr>
      <t>0</t>
    </r>
    <r>
      <rPr>
        <sz val="12"/>
        <rFont val="Times New Roman"/>
        <family val="1"/>
      </rPr>
      <t xml:space="preserve">C </t>
    </r>
  </si>
  <si>
    <t>Uzstrādāt slīpumu piedodošu javas kārtu.</t>
  </si>
  <si>
    <t xml:space="preserve">Tērauda karbona caurule DN 15 </t>
  </si>
  <si>
    <t xml:space="preserve">Tērauda karbona caurule DN 20  </t>
  </si>
  <si>
    <t xml:space="preserve">Tērauda karbona caurule DN 25  </t>
  </si>
  <si>
    <t xml:space="preserve">Tērauda karbona caurule  DN 32  </t>
  </si>
  <si>
    <t xml:space="preserve">Tērauda karbona caurule DN 50 </t>
  </si>
  <si>
    <t>Tas pats, Dn50 (De/Di70x10,3)</t>
  </si>
  <si>
    <t>Tas pats, Dn32 (De/Di 50x6,9)</t>
  </si>
  <si>
    <t>Tas pats, Dn25 (De/Di 32x4,4)</t>
  </si>
  <si>
    <t>Tas pats, Dn15 (De/Di 20x2,8) pievadi no nišām līdz ūdens mērītāja mezglam</t>
  </si>
  <si>
    <t>Tas pats, Dn25 (De/Di 32x4,4)  PN10,sertificētas ar veidgabaliem un stiprinājumiem, ar izolāciju pret siltuma zudumiem no čaulām ar folijas pārklājumu ʎ=0,035 W/m² *K δ=100 vai saskaņā ar firmas rekomendāciju (bēniņos)</t>
  </si>
  <si>
    <t>Tas pats, Dn15 ( 20x2,8)  δ=20mm</t>
  </si>
  <si>
    <t>Tas pats, Dn15 ( 20x2,8) neizolēti</t>
  </si>
  <si>
    <t>Ekstrudētā putupolistirola "Tenapors Ekstra"vai ekvivalents 100 mm plātņu līmēšana ar hidroizolējošu līmjavu un stiprināšana ar plastmasas fiksatoriem uz sienas cokola daļas, ieskaitot ailsānu apdari.</t>
  </si>
  <si>
    <t>Armatūras siets Bp-I 5/5/100/100, laukums 960x2940mm</t>
  </si>
  <si>
    <t>Iestrādāt Cokola profīlu 150 mm ar lāseni.</t>
  </si>
  <si>
    <t>Stiklašķiedras sieta SSA-1363-4 ar mehānisko izturību 160gr/m2 vai ekvivalents uzklāšana līmjavas kārtā</t>
  </si>
  <si>
    <t>Gaisa pieplūdes vārstu  uzstādīšana esošos logos. (sk.l.AR-11)</t>
  </si>
  <si>
    <t>Jumta ieklāšana ar lielizmēra bezkrāsas bezasbesta viļņotām ETERNIT loksnēm ( Klasika 1750x1130 mm)vai ekvivalents, kores gabali, vējdēļi u.c. montāžas palīgmateriāli.</t>
  </si>
  <si>
    <t>1. Cokola siltināšana, lieveņu pārbūve u.c.</t>
  </si>
  <si>
    <t>2. Fasādes siltināšana.</t>
  </si>
  <si>
    <t>3.Ieejas durvis, siltummezgla durvis (skat.AR-10 un AR-11).</t>
  </si>
  <si>
    <t>4. Logi. (skat. AR-10, AR-11).</t>
  </si>
  <si>
    <t>5. Pagraba griestu, pagraba kāpņu telpu griestu siltināšana.</t>
  </si>
  <si>
    <t>6.  Jumta ventilācijas skursteņu renovācija, bēniņu siltināšana.</t>
  </si>
  <si>
    <t>7. Jumta seguma nomaiņa u.c. saistītie darbi.</t>
  </si>
  <si>
    <t>8.  Kāpņu telpu remonts.</t>
  </si>
  <si>
    <t>9. Elektrotīkli un zibensaizsardzība.</t>
  </si>
  <si>
    <t>10. Siltuma mezglu elektroapgāde.</t>
  </si>
  <si>
    <t>11. Gāzes ievadu pārbūve.</t>
  </si>
  <si>
    <t>12. Ūdensvadi un kanalizācija</t>
  </si>
  <si>
    <t xml:space="preserve">13. Ūdensvads Ū1  pagraba stāvs                          </t>
  </si>
  <si>
    <t>14. Siltummezgls un apkure</t>
  </si>
  <si>
    <t>Uponor PE-Xa ūdensvada caurules Dn65(De/Di90x12,3)vai  aukstajam ūdenim, sertificētas, PN10 ar veidgabaliemun stiprinājumiem ar pretkondensāta izolāciju no čaulām ar folijas pārklājumu ʎ=0,040 W/m² *K, δ=40,0mm, vai saskaņā ar firmas rekomendācijām, vai ekvivalentas citas firmas sertificētas caurules</t>
  </si>
  <si>
    <t>UponorPE-Xa ūdensvada caurules Dn25 (De/Di 32x4,4) PN10  aukstajam ūdenim sertificētas, ar veidgabaliem un stiprinājumiem,ar izolāciju pret mitruma kondensēšanos no čaulām     ar folijas pārklājumu ʎ=0,040 W/m² *K δ=13mm, vai saskaņā ar firmas rekomendācijām, vai ekvivalentas citas firmas sertificētas caurules</t>
  </si>
  <si>
    <t>Jaunbūvējamās sistēmas skalošana,dezinfekcija un hidrauliskā pārbaude</t>
  </si>
  <si>
    <t xml:space="preserve">Uponor PE-Xa  ūdensvada caurules karstajam ūdenim Dn25 (De/Di 32x4,4)  PN10,sertificētas ar veidgabaliem un stiprinājumiem, ar izolāciju pret siltuma zudumiem no čaulām ar folijas pārklājumu ʎ=0,035 W/m² *K δ=30 vai saskaņā ar firmas rekomendāciju, vai ekvivalentas citas firmas sertificētas caurules </t>
  </si>
  <si>
    <t>Noslēgventilis NAVAL DN 32 vai ekvivalents</t>
  </si>
  <si>
    <t>Balansējošais ventīlis "Heimeier" STAD  DN 15 vai ekvivalents</t>
  </si>
  <si>
    <t>Balansējošais ventīlis "Heimeier" STAD  DN 20 vai ekvivalents</t>
  </si>
  <si>
    <t>Balansējošais ventīlis "Heimeier" STAD  DN 32 vai ekvivalents</t>
  </si>
  <si>
    <t>"Heimeier" termostatvārsti V-exakt  taisnie DN15 vai ekvivalents</t>
  </si>
  <si>
    <t>"Heimeier" bremzētājvārsti Regutec  taisnie DN15 vai ekvivalents</t>
  </si>
  <si>
    <t>Termostatgalva "Heimeier" K vai ekvivalents</t>
  </si>
  <si>
    <t>"Paroc'' akmens vates čaulas Pro section DN 15   40mm +PVC pārklājums vai ekvivalents</t>
  </si>
  <si>
    <t>"Paroc'' akmens vates čaulas Pro section DN 20   40mm +PVC pārklājums vai ekvivalents</t>
  </si>
  <si>
    <t>"Paroc'' akmens vates čaulas Pro section DN 25   40mm +PVC pārklājums vai ekvivalents</t>
  </si>
  <si>
    <t>"Paroc'' akmens vates čaulas Pro section DN 32   40mm +PVC pārklājums vai ekvivalents</t>
  </si>
  <si>
    <t>"Paroc'' akmens vates čaulas Pro section DN 50   40mm +PVC pārklājums vai ekvivalents</t>
  </si>
  <si>
    <t>Radiators "VOGEL &amp; NOOT" ar sienas kronšteiniem un atgaisotāju 11K/0.3/0.6 vai ekvivalents</t>
  </si>
  <si>
    <t>Radiators "VOGEL &amp; NOOT" ar sienas kronšteiniem un atgaisotāju 11K/0.3/0.8 vai ekviavlents</t>
  </si>
  <si>
    <t>Radiators "VOGEL &amp; NOOT" ar sienas kronšteiniem un atgaisotāju 11K/0.3/0.92 vai ekvivalents</t>
  </si>
  <si>
    <t>Radiators "VOGEL &amp; NOOT" ar sienas kronšteiniem un atgaisotāju 11K/0.3/1.0 vai ekvivalents</t>
  </si>
  <si>
    <t>Radiators "VOGEL &amp; NOOT" ar sienas kronšteiniem un atgaisotāju 21K/0.3/0.52 vai ekvivalents</t>
  </si>
  <si>
    <t>Radiators "VOGEL &amp; NOOT" ar sienas kronšteiniem un atgaisotāju 21K/0.3/0.6 vai ekvivalents</t>
  </si>
  <si>
    <t>Radiators "VOGEL &amp; NOOT" ar sienas kronšteiniem un atgaisotāju 21K/0.3/1.0 vai ekvivalents</t>
  </si>
  <si>
    <t>Radiators "VOGEL &amp; NOOT" ar sienas kronšteiniem un atgaisotāju 21K/0.3/1.12 vai ekvivalents</t>
  </si>
  <si>
    <t>Radiators "VOGEL &amp; NOOT" ar sienas kronšteiniem un atgaisotāju 22K/0.3/0.72vai ekvivalents</t>
  </si>
  <si>
    <t>Radiators "VOGEL &amp; NOOT" ar sienas kronšteiniem un atgaisotāju 22K/0.3/0.92 vai ekvivalents</t>
  </si>
  <si>
    <t>Radiators "VOGEL &amp; NOOT" ar sienas kronšteiniem un atgaisotāju 22K/0.3/1.0 vai ekvivalents</t>
  </si>
  <si>
    <t>Radiators "VOGEL &amp; NOOT" ar sienas kronšteiniem un atgaisotāju 22K/0.3/1.12 vai ekvivalents</t>
  </si>
  <si>
    <t>Radiators "VOGEL &amp; NOOT" ar sienas kronšteiniem un atgaisotāju 22K/0.4/1.2 vai ekvivalents</t>
  </si>
  <si>
    <t>Radiators "VOGEL &amp; NOOT" ar sienas kronšteiniem un atgaisotāju 22K/0.4/1.4 vai ekvivalents</t>
  </si>
  <si>
    <t>Radiators "VOGEL &amp; NOOT" ar sienas kronšteiniem un atgaisotāju 22K/0.4/1.8 vai ekvivalents</t>
  </si>
  <si>
    <t>Radiators "VOGEL &amp; NOOT" ar sienas kronšteiniem un atgaisotāju 22K/0.5/0.6 vai ekvivalents</t>
  </si>
  <si>
    <t>Radiators "VOGEL &amp; NOOT" ar sienas kronšteiniem un atgaisotāju 22K/0.5/0.72 vai ekvivalents</t>
  </si>
  <si>
    <t>Radiators "VOGEL &amp; NOOT" ar sienas kronšteiniem un atgaisotāju 22K/0.5/1.12 vai ekvivalents</t>
  </si>
  <si>
    <t>Apkures plākšņu siltummainis   DANFOSS XB 20 -1 26                PN 25  110-70 / 70-55°C Q=49.5kw/46.5kw vai ekvivalents</t>
  </si>
  <si>
    <t>Apkures cirkulācijas sūknis GRUNDFOS MAGNA 32-100  G=2.72/2.89 m3/h  H=70Pa vai ekvivalents</t>
  </si>
  <si>
    <t xml:space="preserve"> K.ūd cirkulācijas sūknis GRUNDFOS MAGNA 32-100N  G=1.18m3/h  H=45Pa vai ekvivalents</t>
  </si>
  <si>
    <t>Izplešanās trauks ELBI   ERE 50 Pd1.5 bar  V=80L  vai ekvivalents</t>
  </si>
  <si>
    <t>Atgaisotājs Flexvent DN 15   PN16 vai ekvivalents</t>
  </si>
  <si>
    <t>Noslēgventilis NAVAL DN 50 metināts  (ievadā) vai ekvivalents</t>
  </si>
  <si>
    <t>Noslēgventilis NAVAL DN 50 metināts  vai ekvivalents</t>
  </si>
  <si>
    <t>Noslēgventilis NAVAL DN 40 metināts vai ekvivalents</t>
  </si>
  <si>
    <t>Noslēgventilis NAVAL DN 32 metināts vai ekvivalents</t>
  </si>
  <si>
    <t>Procesors DANFOSS ECL 310 ar programatūru  2 apkures kontūru un k.ūd kontūra pieslēgšanai vai ekvivalents</t>
  </si>
  <si>
    <t>Iegremdējamais sensors ESMU vai ekvivalents</t>
  </si>
  <si>
    <t>Ārgaisa sensors ESMT vai ekvivalents</t>
  </si>
  <si>
    <t>Virsmas sensors ESM-11 vai ekvivalents</t>
  </si>
  <si>
    <t>"Paroc'' akmens vates čaulas Pro section DN 40   40mm +PVC pārklājums vai ekvivalents</t>
  </si>
  <si>
    <r>
      <t>Pagraba logu gaismas šahtu (11gb) betonēšana ar betonu B20 (</t>
    </r>
    <r>
      <rPr>
        <b/>
        <sz val="12"/>
        <rFont val="Times New Roman"/>
        <family val="1"/>
      </rPr>
      <t>Skatīt AR-13</t>
    </r>
    <r>
      <rPr>
        <sz val="12"/>
        <rFont val="Times New Roman"/>
        <family val="1"/>
      </rPr>
      <t xml:space="preserve">). </t>
    </r>
  </si>
  <si>
    <t>Fasādes  siltināšanas ar  akmens vates  PAROC FAS 3 150 mm plātnēm vai ekvivalents uz līmjavas un stiprinot ar fiksatoriem.</t>
  </si>
  <si>
    <t xml:space="preserve">Fasādes ailsānu  siltināšanas ar  akmens vates  PAROC FAB 3 30 mm plātnēm vai ekvivalents, ailu apmales līstes. </t>
  </si>
  <si>
    <t>Iebūvēt virtuves sienās dabīgās gaisa pieplūdes ventilācijas sistēmu d=105 mm, iesk.apdari.</t>
  </si>
  <si>
    <t>Saskrūves, treijgabali, tukšošanas ventiļi u.c.</t>
  </si>
  <si>
    <t>Pagraba griestu, pagraba kāpņu telpu griestu siltināšana ar 100 mm cieto akmens vates lamelēm Paroc CGL 80 vai ekvivalents uz līmjavas,siltumvadības koeficients λ ≤ 0.042W/(mk)</t>
  </si>
  <si>
    <t>Pievienojums pie esošai lietus ūdens kanalizācijai (iesk. veidgabalus )</t>
  </si>
  <si>
    <r>
      <rPr>
        <sz val="12"/>
        <rFont val="Times New Roman"/>
        <family val="1"/>
      </rPr>
      <t>Saskrūves, treijgabali, tukšošanas ventiļi u.c</t>
    </r>
    <r>
      <rPr>
        <sz val="12"/>
        <color indexed="10"/>
        <rFont val="Times New Roman"/>
        <family val="1"/>
      </rPr>
      <t>.</t>
    </r>
  </si>
  <si>
    <t>Krāsojums- paredzēt silikona krāsu.</t>
  </si>
  <si>
    <t>Krāsaina dekoratīvā apmetuma uzstrādāšana (paredzēt silikona-silikāta gatavo masā tonēto dekoratīvo apmetumu CT 174 vai ekvivalents, grauda lielums 2mm )</t>
  </si>
  <si>
    <t>kts.</t>
  </si>
  <si>
    <t>kpl.</t>
  </si>
  <si>
    <t>Zibensaizsardzības dokumentācijas izstrāde-topogrāfija, pārbaude saskaņā ar LBN</t>
  </si>
  <si>
    <t>obj</t>
  </si>
  <si>
    <t>Elektroinstalācijas kabeļu un pastkastīšu atvirzīšana, atlikšana. Elektroinstalācijas kabeļu u.c vadu ievietošana kabeļu penāļos.</t>
  </si>
  <si>
    <t>Demontēt ugunsdzēsības kāpnes fasādē</t>
  </si>
  <si>
    <t>Pasūtītājs: SIA"Valmieras Namsaimnieks"</t>
  </si>
  <si>
    <t xml:space="preserve">DARBU APJOMU SARAKSTS   Nr.1                                                                                                       </t>
  </si>
  <si>
    <t>Buvuzņēmējam jāievērtē darbu daudzums, nepieciešamie materiāli un papildus darbi būvdarbu apjoma sarakstā minēto darbu veikšanai, kas nav minēti šajā sarakstā, bet bez kuriem nebūtu iespējami būvdarbi tehnoloģiski pareizi un spēkā esoši, kā arī iespējamo būvdarbu pabeigšana atbilstoši projekta rasējumos fiksētam stāvoklim un pārējie ar to saistītie darbi,neizmainot pasūtītāja tehnisko specifikāciju.</t>
  </si>
  <si>
    <r>
      <t xml:space="preserve">Objekts: </t>
    </r>
    <r>
      <rPr>
        <b/>
        <sz val="12"/>
        <rFont val="Times New Roman"/>
        <family val="1"/>
      </rPr>
      <t>Daudzdzīvokļu dzīvojamās mājas vienkāršota renovācija Stacijas ielā 31, Valmierā</t>
    </r>
  </si>
  <si>
    <t>Ventilācijas skursteņu galvu apmetums uz cementa bāzes pa cinkotu apmetuma sietu, iesk.izdrupušo ķieģeļu remonts</t>
  </si>
  <si>
    <t>Gāzes ievadu pārbūve, atvirzīšana par siltunājuma tiesu, saskaņā ar atbildīgo dienestu</t>
  </si>
  <si>
    <t>Saskrūves, trejgabali, tukšošanas ventiļi u.c.</t>
  </si>
  <si>
    <t>Karstā ūdens siltummaiņa XB 51H-2 (esošā)demontāža, montāža</t>
  </si>
  <si>
    <t>Aukstā ūdens skaitītājs DN 25  10bar C klase ar sistēmu rādījumu vienlaicīgu nolasīšanu no attāluma ar taisnajiem posmiem</t>
  </si>
  <si>
    <t>Uzmavu vienvirziena vārsts DN 15  PN16 (piebarošanas līnijā)</t>
  </si>
  <si>
    <t>1.pielikums iepirkuma Nr.VN 2013/17  nolikumam</t>
  </si>
  <si>
    <r>
      <t xml:space="preserve">Jaunu metāla konstrukcijas ugunsdrošu (EI30), siltumnoturīgu (U≤ 1,3 W/m²K) un skaņu izolējošu siltummezgla durvju </t>
    </r>
    <r>
      <rPr>
        <b/>
        <sz val="12"/>
        <rFont val="Times New Roman"/>
        <family val="1"/>
      </rPr>
      <t>D-6</t>
    </r>
    <r>
      <rPr>
        <sz val="12"/>
        <rFont val="Times New Roman"/>
        <family val="1"/>
      </rPr>
      <t xml:space="preserve"> ar uzrakstu"SILTUMMEZGLS" montāža iesk. furnitūru, piederumus, spraugu starp izstrādājumu un ailu sānmalām aizdari un apdari no abām pusēm 1gb.</t>
    </r>
  </si>
  <si>
    <r>
      <t xml:space="preserve">Jaunu pusotras vērtnes metāla ieejas durvju </t>
    </r>
    <r>
      <rPr>
        <b/>
        <sz val="12"/>
        <rFont val="Times New Roman"/>
        <family val="1"/>
      </rPr>
      <t>D-1</t>
    </r>
    <r>
      <rPr>
        <sz val="12"/>
        <rFont val="Times New Roman"/>
        <family val="1"/>
      </rPr>
      <t xml:space="preserve"> ar aizvērējmehānismu un blīvējumu un selektīvu stiklapaketi  U ne lielāks par 1.3 W/m2K montāža iesk. furnitūru, piederumus, spraugu starp izstrādājumu un ailu sānmalām aizdari un apdari no abām pusēm (iesk.tvaika izolācijas un vēja barjeras lenti). 3gb.</t>
    </r>
  </si>
  <si>
    <r>
      <t xml:space="preserve">Jaunu koka vējtvera durvju </t>
    </r>
    <r>
      <rPr>
        <b/>
        <sz val="12"/>
        <rFont val="Times New Roman"/>
        <family val="1"/>
      </rPr>
      <t>D-2</t>
    </r>
    <r>
      <rPr>
        <sz val="12"/>
        <rFont val="Times New Roman"/>
        <family val="1"/>
      </rPr>
      <t xml:space="preserve"> ar blīvējumu, stiklapaketi un aizvērējmehānismu montāža iesk. furnitūru, piederumus, spraugu starp izstrādājumu un ailu sānmalām aizdari un apdari no abām pusēm (iesk.tvaika izolācijas un vēja barjeras lenti)  3gb.</t>
    </r>
  </si>
  <si>
    <r>
      <t xml:space="preserve">Jaunu metāla pagraba ieejas durvju </t>
    </r>
    <r>
      <rPr>
        <b/>
        <sz val="12"/>
        <rFont val="Times New Roman"/>
        <family val="1"/>
      </rPr>
      <t>D-3</t>
    </r>
    <r>
      <rPr>
        <sz val="12"/>
        <rFont val="Times New Roman"/>
        <family val="1"/>
      </rPr>
      <t>, siltinātas, blīvētas,U ne lielāks par 1.6 W/m2K montāža iesk. furnitūru, piederumus, spraugu starp izstrādājumu un ailu sānmalām aizdari un apdari no abām pusēm (iesk.tvaika izolācijas un vēja barjeras lenti) 3gb.</t>
    </r>
  </si>
  <si>
    <r>
      <t xml:space="preserve">Jaunu vienvērtnes siltinātu metāla ieejas durvju </t>
    </r>
    <r>
      <rPr>
        <b/>
        <sz val="12"/>
        <rFont val="Times New Roman"/>
        <family val="1"/>
      </rPr>
      <t xml:space="preserve">D-4 </t>
    </r>
    <r>
      <rPr>
        <sz val="12"/>
        <rFont val="Times New Roman"/>
        <family val="1"/>
      </rPr>
      <t>ar blīvējumu,  U ne lielāks par 1.3 W/m2K  montāža iesk. furnitūru, piederumus, spraugu starp izstrādājumu un ailu sānmalām aizdari un apdari no abām pusēm (iesk.tvaika izolācijas un vēja barjeras lenti) 1gb.</t>
    </r>
  </si>
  <si>
    <r>
      <t xml:space="preserve">Jaunu vienvērtnes siltinātu metāla ieejas durvju </t>
    </r>
    <r>
      <rPr>
        <b/>
        <sz val="12"/>
        <rFont val="Times New Roman"/>
        <family val="1"/>
      </rPr>
      <t>D-5</t>
    </r>
    <r>
      <rPr>
        <sz val="12"/>
        <rFont val="Times New Roman"/>
        <family val="1"/>
      </rPr>
      <t xml:space="preserve"> ar blīvējumu, stiklapaketes virsgaismu,  U ne lielāks par 1.3 W/m2K montāža iesk. furnitūru, piederumus, spraugu starp izstrādājumu un ailu sānmalām aizdari un apdari no abām pusēm (iesk.tvaika izolācijas un vēja barjeras lenti) 1gb.</t>
    </r>
  </si>
  <si>
    <r>
      <t xml:space="preserve">Metāliska, siltināta, ugunsdroša bēniņu lūka </t>
    </r>
    <r>
      <rPr>
        <b/>
        <sz val="12"/>
        <rFont val="Times New Roman"/>
        <family val="1"/>
      </rPr>
      <t>LŪ-1</t>
    </r>
    <r>
      <rPr>
        <sz val="12"/>
        <rFont val="Times New Roman"/>
        <family val="1"/>
      </rPr>
      <t xml:space="preserve"> ar izvāžavām kāpnēm un ar ugunsizturību 30 min. iebūve, demontējot veco. </t>
    </r>
  </si>
  <si>
    <t>Beramās akmens vates  iestrāde, siltumvadības koeficients λ ≤ 0.042W/(mk) uz mikrobēniņu grīdas 250 mm biezā kārtā, (ievērtēt beramās vates „nosēšanās” daļu),izmantojot speciālo plucināšanas un padeves iekārtu, iesk.tvaika izolācijas plēvi un vēja plēves ieklāšanu</t>
  </si>
  <si>
    <t>Iebūvēt koka žlūzijas ž-1 (600x510 mm)gala fasādēs, pretkukaiņu siets.</t>
  </si>
  <si>
    <t>Automāts ~3 C 16A</t>
  </si>
  <si>
    <t>Tas pats,Dn40 (De/Di 50x6,9),δ=41mm</t>
  </si>
  <si>
    <t>Tas pats,  Dn32 (De/Di 40x5,5), δ=30mm</t>
  </si>
  <si>
    <t>Tas pats, Dn25 (De/Di 32x4,4), δ=30mm</t>
  </si>
  <si>
    <t>Tas pats, Dn20 (De/Di 25x3,5), δ=20mm</t>
  </si>
  <si>
    <t>Tas pats, Dn15 (De/Di 20x2,8) , δ=20mm</t>
  </si>
  <si>
    <r>
      <t xml:space="preserve">Pieckameru PVC-profila  selektīvā stikla pakešu logu  izbūve </t>
    </r>
    <r>
      <rPr>
        <b/>
        <sz val="12"/>
        <color indexed="8"/>
        <rFont val="Times New Roman"/>
        <family val="1"/>
      </rPr>
      <t>/L-1/</t>
    </r>
    <r>
      <rPr>
        <sz val="12"/>
        <color indexed="8"/>
        <rFont val="Times New Roman"/>
        <family val="1"/>
      </rPr>
      <t>;  izmērus precizēt, t.sk. logu  pilna ailsānu apdare no abām pusēm/U≤1,3W/m²K/,montāža ar tehnoloģiski nepieciešamiem palīgdarbiem ( pieduru hermetizēšana ar Winflex vai ekvivalentu lentu u.c., iebūvēti gaisa pieplūdes vārsti) un materiāliem.</t>
    </r>
  </si>
  <si>
    <r>
      <t xml:space="preserve">Pieckameru PVC-profila  selektīvā stikla pakešu logu  izbūve </t>
    </r>
    <r>
      <rPr>
        <b/>
        <sz val="12"/>
        <color indexed="8"/>
        <rFont val="Times New Roman"/>
        <family val="1"/>
      </rPr>
      <t>/L-2</t>
    </r>
    <r>
      <rPr>
        <sz val="12"/>
        <color indexed="8"/>
        <rFont val="Times New Roman"/>
        <family val="1"/>
      </rPr>
      <t>/;  izmērus precizēt, t.sk. logu  pilna ailsānu apdare no abām pusēm/U≤1,3W/m²K/,montāža ar tehnoloģiski nepieciešamiem palīgdarbiem ( pieduru hermetizēšana ar Winflex vai ekvivalentu lentu u.c., iebūvēti gaisa pieplūdes vārsti) un materiāliem.</t>
    </r>
  </si>
  <si>
    <r>
      <t xml:space="preserve">Pieckameru PVC-profila  selektīvā stikla pakešu logu  izbūve </t>
    </r>
    <r>
      <rPr>
        <b/>
        <sz val="12"/>
        <color indexed="8"/>
        <rFont val="Times New Roman"/>
        <family val="1"/>
      </rPr>
      <t>/L-3/</t>
    </r>
    <r>
      <rPr>
        <sz val="12"/>
        <color indexed="8"/>
        <rFont val="Times New Roman"/>
        <family val="1"/>
      </rPr>
      <t>;  izmērus precizēt, t.sk. logu  pilna ailsānu apdare no abām pusēm/U≤1,3W/m²K/,montāža ar tehnoloģiski nepieciešamiem palīgdarbiem ( pieduru hermetizēšana ar Winflex vai ekvivalentu  lentu u.c., iebūvēti gaisa pieplūdes vārsti) un materiāliem.</t>
    </r>
  </si>
  <si>
    <t>Deformēto pakāpienu un laukumiņu renovācija ar remontjavu Sika Mono Top 650 (vai ekvivalentu ).</t>
  </si>
  <si>
    <t>Pakāpienu, kāpņu laukumiņu  renovācija ar špakteli Sika Mono Top-620 (vai ekvivalentu ), sagatavojot to krāsošanai.</t>
  </si>
  <si>
    <t>Pakāpienu, kāpņu laukumiņu un pie grīdas un pakāpienu joslas   krāsošana ar Sikafloor-7530 (vai ekvivalentu ), toņus saskaņojot ar pasūtītāju.</t>
  </si>
  <si>
    <t>UponorPE-Xa  caurules  Dn50 (De/Di70x10,3), karstajam ūdenim sertificētas PN10 ar veidgabaliem un stiprinājumiem, ar siltuma izolāciju no čaulām ar folijas pārklājumu ʎ=0,035 W/m² *K, δ=51mm vai saskaņā ar firmas rekomendāciju, vai ekvivalentu  citas firmas sertificētas caurules</t>
  </si>
  <si>
    <t xml:space="preserve">Radiators "VOGEL &amp; NOOT" ar sienas kronšteiniem un atgaisotāju 11K/0.3/0.72 vai ekvivalentu </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</si>
</sst>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
    <numFmt numFmtId="173" formatCode="0.000"/>
    <numFmt numFmtId="174" formatCode="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quot;Ls&quot;\ #,##0.00"/>
    <numFmt numFmtId="181" formatCode="&quot;Jā&quot;;&quot;Jā&quot;;&quot;Nē&quot;"/>
    <numFmt numFmtId="182" formatCode="&quot;Patiess&quot;;&quot;Patiess&quot;;&quot;Aplams&quot;"/>
    <numFmt numFmtId="183" formatCode="&quot;Ieslēgts&quot;;&quot;Ieslēgts&quot;;&quot;Izslēgts&quot;"/>
    <numFmt numFmtId="184" formatCode="[$€-2]\ #\ ##,000_);[Red]\([$€-2]\ #\ ##,000\)"/>
  </numFmts>
  <fonts count="47">
    <font>
      <sz val="10"/>
      <name val="Arial"/>
      <family val="0"/>
    </font>
    <font>
      <u val="single"/>
      <sz val="10"/>
      <color indexed="12"/>
      <name val="Arial"/>
      <family val="2"/>
    </font>
    <font>
      <u val="single"/>
      <sz val="10"/>
      <color indexed="36"/>
      <name val="Arial"/>
      <family val="2"/>
    </font>
    <font>
      <sz val="12"/>
      <name val="Calibri"/>
      <family val="2"/>
    </font>
    <font>
      <b/>
      <sz val="12"/>
      <name val="Times New Roman"/>
      <family val="1"/>
    </font>
    <font>
      <sz val="12"/>
      <name val="Times New Roman"/>
      <family val="1"/>
    </font>
    <font>
      <i/>
      <sz val="12"/>
      <name val="Times New Roman"/>
      <family val="1"/>
    </font>
    <font>
      <sz val="12"/>
      <color indexed="8"/>
      <name val="Times New Roman"/>
      <family val="1"/>
    </font>
    <font>
      <vertAlign val="superscript"/>
      <sz val="12"/>
      <name val="Times New Roman"/>
      <family val="1"/>
    </font>
    <font>
      <sz val="12"/>
      <color indexed="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color indexed="63"/>
      </right>
      <top style="thin"/>
      <bottom style="thin"/>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Alignment="1">
      <alignment/>
    </xf>
    <xf numFmtId="0" fontId="5" fillId="0" borderId="10" xfId="0" applyFont="1" applyBorder="1" applyAlignment="1">
      <alignment horizontal="center" vertical="center"/>
    </xf>
    <xf numFmtId="2" fontId="5" fillId="0" borderId="11" xfId="0" applyNumberFormat="1" applyFont="1" applyFill="1" applyBorder="1" applyAlignment="1">
      <alignment horizontal="center" vertical="center"/>
    </xf>
    <xf numFmtId="2" fontId="5"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5" fillId="0" borderId="11" xfId="0" applyFont="1" applyBorder="1" applyAlignment="1">
      <alignment horizontal="center" vertical="center"/>
    </xf>
    <xf numFmtId="2" fontId="5" fillId="0" borderId="11" xfId="0" applyNumberFormat="1" applyFont="1" applyFill="1" applyBorder="1" applyAlignment="1" applyProtection="1">
      <alignment horizontal="center" vertical="center" wrapText="1"/>
      <protection/>
    </xf>
    <xf numFmtId="2"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7" fillId="0" borderId="11" xfId="0" applyFont="1" applyBorder="1" applyAlignment="1">
      <alignment horizontal="left" vertical="center" wrapText="1"/>
    </xf>
    <xf numFmtId="2" fontId="5"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xf>
    <xf numFmtId="2" fontId="5" fillId="0" borderId="13" xfId="0" applyNumberFormat="1" applyFont="1" applyFill="1" applyBorder="1" applyAlignment="1">
      <alignment horizontal="center" vertical="center"/>
    </xf>
    <xf numFmtId="0" fontId="46" fillId="0" borderId="11" xfId="0" applyFont="1" applyBorder="1" applyAlignment="1">
      <alignment horizontal="left" vertical="center" wrapText="1"/>
    </xf>
    <xf numFmtId="2" fontId="5" fillId="0" borderId="11"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33" borderId="11" xfId="0" applyNumberFormat="1" applyFont="1" applyFill="1" applyBorder="1" applyAlignment="1">
      <alignment horizontal="center" vertical="center" wrapText="1"/>
    </xf>
    <xf numFmtId="0" fontId="5" fillId="0" borderId="11" xfId="0" applyFont="1" applyBorder="1" applyAlignment="1">
      <alignment horizontal="left" vertical="center"/>
    </xf>
    <xf numFmtId="0" fontId="45" fillId="0" borderId="11" xfId="0" applyFont="1" applyBorder="1" applyAlignment="1">
      <alignment horizontal="left" vertical="center" wrapText="1"/>
    </xf>
    <xf numFmtId="0" fontId="5" fillId="0" borderId="11" xfId="0" applyFont="1" applyFill="1" applyBorder="1" applyAlignment="1">
      <alignment horizontal="left" vertical="center"/>
    </xf>
    <xf numFmtId="0" fontId="5" fillId="0" borderId="11" xfId="0" applyNumberFormat="1" applyFont="1" applyFill="1" applyBorder="1" applyAlignment="1" applyProtection="1">
      <alignment horizontal="left" vertical="center" wrapText="1"/>
      <protection/>
    </xf>
    <xf numFmtId="1" fontId="5" fillId="0" borderId="11"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5" fillId="0" borderId="14"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xf>
    <xf numFmtId="0" fontId="4" fillId="34" borderId="0" xfId="0" applyFont="1" applyFill="1" applyBorder="1" applyAlignment="1">
      <alignment horizontal="left" wrapText="1"/>
    </xf>
    <xf numFmtId="0" fontId="7" fillId="0" borderId="11"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Alignment="1">
      <alignment horizontal="left" wrapText="1"/>
    </xf>
    <xf numFmtId="0" fontId="5" fillId="0" borderId="15" xfId="0" applyFont="1" applyFill="1" applyBorder="1" applyAlignment="1">
      <alignment vertical="center"/>
    </xf>
    <xf numFmtId="0" fontId="5" fillId="0" borderId="10" xfId="0" applyFont="1" applyFill="1" applyBorder="1" applyAlignment="1">
      <alignment vertical="center"/>
    </xf>
    <xf numFmtId="0" fontId="4" fillId="0" borderId="10" xfId="0" applyFont="1" applyFill="1" applyBorder="1" applyAlignment="1">
      <alignment horizontal="center" vertical="center" wrapText="1"/>
    </xf>
    <xf numFmtId="0" fontId="5" fillId="0" borderId="0" xfId="0" applyFont="1" applyFill="1" applyAlignment="1">
      <alignment horizontal="center"/>
    </xf>
    <xf numFmtId="0" fontId="5"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2" fontId="5" fillId="0"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1695450</xdr:colOff>
      <xdr:row>21</xdr:row>
      <xdr:rowOff>0</xdr:rowOff>
    </xdr:from>
    <xdr:ext cx="180975" cy="266700"/>
    <xdr:sp fLocksText="0">
      <xdr:nvSpPr>
        <xdr:cNvPr id="1" name="TextBox 1"/>
        <xdr:cNvSpPr txBox="1">
          <a:spLocks noChangeArrowheads="1"/>
        </xdr:cNvSpPr>
      </xdr:nvSpPr>
      <xdr:spPr>
        <a:xfrm>
          <a:off x="199072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21</xdr:row>
      <xdr:rowOff>0</xdr:rowOff>
    </xdr:from>
    <xdr:ext cx="180975" cy="266700"/>
    <xdr:sp fLocksText="0">
      <xdr:nvSpPr>
        <xdr:cNvPr id="2" name="TextBox 2"/>
        <xdr:cNvSpPr txBox="1">
          <a:spLocks noChangeArrowheads="1"/>
        </xdr:cNvSpPr>
      </xdr:nvSpPr>
      <xdr:spPr>
        <a:xfrm>
          <a:off x="1981200"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3" name="TextBox 3"/>
        <xdr:cNvSpPr txBox="1">
          <a:spLocks noChangeArrowheads="1"/>
        </xdr:cNvSpPr>
      </xdr:nvSpPr>
      <xdr:spPr>
        <a:xfrm>
          <a:off x="199072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4" name="TextBox 4"/>
        <xdr:cNvSpPr txBox="1">
          <a:spLocks noChangeArrowheads="1"/>
        </xdr:cNvSpPr>
      </xdr:nvSpPr>
      <xdr:spPr>
        <a:xfrm>
          <a:off x="199072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5" name="TextBox 5"/>
        <xdr:cNvSpPr txBox="1">
          <a:spLocks noChangeArrowheads="1"/>
        </xdr:cNvSpPr>
      </xdr:nvSpPr>
      <xdr:spPr>
        <a:xfrm>
          <a:off x="199072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21</xdr:row>
      <xdr:rowOff>0</xdr:rowOff>
    </xdr:from>
    <xdr:ext cx="180975" cy="266700"/>
    <xdr:sp fLocksText="0">
      <xdr:nvSpPr>
        <xdr:cNvPr id="6" name="TextBox 6"/>
        <xdr:cNvSpPr txBox="1">
          <a:spLocks noChangeArrowheads="1"/>
        </xdr:cNvSpPr>
      </xdr:nvSpPr>
      <xdr:spPr>
        <a:xfrm>
          <a:off x="1981200"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7" name="TextBox 7"/>
        <xdr:cNvSpPr txBox="1">
          <a:spLocks noChangeArrowheads="1"/>
        </xdr:cNvSpPr>
      </xdr:nvSpPr>
      <xdr:spPr>
        <a:xfrm>
          <a:off x="199072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8" name="TextBox 8"/>
        <xdr:cNvSpPr txBox="1">
          <a:spLocks noChangeArrowheads="1"/>
        </xdr:cNvSpPr>
      </xdr:nvSpPr>
      <xdr:spPr>
        <a:xfrm>
          <a:off x="199072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21</xdr:row>
      <xdr:rowOff>0</xdr:rowOff>
    </xdr:from>
    <xdr:ext cx="180975" cy="266700"/>
    <xdr:sp fLocksText="0">
      <xdr:nvSpPr>
        <xdr:cNvPr id="9" name="TextBox 9"/>
        <xdr:cNvSpPr txBox="1">
          <a:spLocks noChangeArrowheads="1"/>
        </xdr:cNvSpPr>
      </xdr:nvSpPr>
      <xdr:spPr>
        <a:xfrm>
          <a:off x="1924050"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0" name="TextBox 10"/>
        <xdr:cNvSpPr txBox="1">
          <a:spLocks noChangeArrowheads="1"/>
        </xdr:cNvSpPr>
      </xdr:nvSpPr>
      <xdr:spPr>
        <a:xfrm>
          <a:off x="193357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1" name="TextBox 11"/>
        <xdr:cNvSpPr txBox="1">
          <a:spLocks noChangeArrowheads="1"/>
        </xdr:cNvSpPr>
      </xdr:nvSpPr>
      <xdr:spPr>
        <a:xfrm>
          <a:off x="193357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21</xdr:row>
      <xdr:rowOff>0</xdr:rowOff>
    </xdr:from>
    <xdr:ext cx="180975" cy="266700"/>
    <xdr:sp fLocksText="0">
      <xdr:nvSpPr>
        <xdr:cNvPr id="12" name="TextBox 12"/>
        <xdr:cNvSpPr txBox="1">
          <a:spLocks noChangeArrowheads="1"/>
        </xdr:cNvSpPr>
      </xdr:nvSpPr>
      <xdr:spPr>
        <a:xfrm>
          <a:off x="1924050"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3" name="TextBox 13"/>
        <xdr:cNvSpPr txBox="1">
          <a:spLocks noChangeArrowheads="1"/>
        </xdr:cNvSpPr>
      </xdr:nvSpPr>
      <xdr:spPr>
        <a:xfrm>
          <a:off x="193357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4" name="TextBox 14"/>
        <xdr:cNvSpPr txBox="1">
          <a:spLocks noChangeArrowheads="1"/>
        </xdr:cNvSpPr>
      </xdr:nvSpPr>
      <xdr:spPr>
        <a:xfrm>
          <a:off x="1933575" y="650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5" name="TextBox 15"/>
        <xdr:cNvSpPr txBox="1">
          <a:spLocks noChangeArrowheads="1"/>
        </xdr:cNvSpPr>
      </xdr:nvSpPr>
      <xdr:spPr>
        <a:xfrm>
          <a:off x="1990725"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29</xdr:row>
      <xdr:rowOff>0</xdr:rowOff>
    </xdr:from>
    <xdr:ext cx="180975" cy="333375"/>
    <xdr:sp fLocksText="0">
      <xdr:nvSpPr>
        <xdr:cNvPr id="16" name="TextBox 16"/>
        <xdr:cNvSpPr txBox="1">
          <a:spLocks noChangeArrowheads="1"/>
        </xdr:cNvSpPr>
      </xdr:nvSpPr>
      <xdr:spPr>
        <a:xfrm>
          <a:off x="1981200"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7" name="TextBox 17"/>
        <xdr:cNvSpPr txBox="1">
          <a:spLocks noChangeArrowheads="1"/>
        </xdr:cNvSpPr>
      </xdr:nvSpPr>
      <xdr:spPr>
        <a:xfrm>
          <a:off x="1990725"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8" name="TextBox 18"/>
        <xdr:cNvSpPr txBox="1">
          <a:spLocks noChangeArrowheads="1"/>
        </xdr:cNvSpPr>
      </xdr:nvSpPr>
      <xdr:spPr>
        <a:xfrm>
          <a:off x="1990725"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9" name="TextBox 19"/>
        <xdr:cNvSpPr txBox="1">
          <a:spLocks noChangeArrowheads="1"/>
        </xdr:cNvSpPr>
      </xdr:nvSpPr>
      <xdr:spPr>
        <a:xfrm>
          <a:off x="1990725"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29</xdr:row>
      <xdr:rowOff>0</xdr:rowOff>
    </xdr:from>
    <xdr:ext cx="180975" cy="333375"/>
    <xdr:sp fLocksText="0">
      <xdr:nvSpPr>
        <xdr:cNvPr id="20" name="TextBox 20"/>
        <xdr:cNvSpPr txBox="1">
          <a:spLocks noChangeArrowheads="1"/>
        </xdr:cNvSpPr>
      </xdr:nvSpPr>
      <xdr:spPr>
        <a:xfrm>
          <a:off x="1981200"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21" name="TextBox 21"/>
        <xdr:cNvSpPr txBox="1">
          <a:spLocks noChangeArrowheads="1"/>
        </xdr:cNvSpPr>
      </xdr:nvSpPr>
      <xdr:spPr>
        <a:xfrm>
          <a:off x="1990725"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22" name="TextBox 22"/>
        <xdr:cNvSpPr txBox="1">
          <a:spLocks noChangeArrowheads="1"/>
        </xdr:cNvSpPr>
      </xdr:nvSpPr>
      <xdr:spPr>
        <a:xfrm>
          <a:off x="1990725" y="89058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30</xdr:row>
      <xdr:rowOff>0</xdr:rowOff>
    </xdr:from>
    <xdr:ext cx="180975" cy="466725"/>
    <xdr:sp fLocksText="0">
      <xdr:nvSpPr>
        <xdr:cNvPr id="23" name="TextBox 23"/>
        <xdr:cNvSpPr txBox="1">
          <a:spLocks noChangeArrowheads="1"/>
        </xdr:cNvSpPr>
      </xdr:nvSpPr>
      <xdr:spPr>
        <a:xfrm>
          <a:off x="1924050" y="910590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466725"/>
    <xdr:sp fLocksText="0">
      <xdr:nvSpPr>
        <xdr:cNvPr id="24" name="TextBox 24"/>
        <xdr:cNvSpPr txBox="1">
          <a:spLocks noChangeArrowheads="1"/>
        </xdr:cNvSpPr>
      </xdr:nvSpPr>
      <xdr:spPr>
        <a:xfrm>
          <a:off x="1933575" y="910590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466725"/>
    <xdr:sp fLocksText="0">
      <xdr:nvSpPr>
        <xdr:cNvPr id="25" name="TextBox 25"/>
        <xdr:cNvSpPr txBox="1">
          <a:spLocks noChangeArrowheads="1"/>
        </xdr:cNvSpPr>
      </xdr:nvSpPr>
      <xdr:spPr>
        <a:xfrm>
          <a:off x="1933575" y="910590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30</xdr:row>
      <xdr:rowOff>0</xdr:rowOff>
    </xdr:from>
    <xdr:ext cx="180975" cy="466725"/>
    <xdr:sp fLocksText="0">
      <xdr:nvSpPr>
        <xdr:cNvPr id="26" name="TextBox 26"/>
        <xdr:cNvSpPr txBox="1">
          <a:spLocks noChangeArrowheads="1"/>
        </xdr:cNvSpPr>
      </xdr:nvSpPr>
      <xdr:spPr>
        <a:xfrm>
          <a:off x="1924050" y="910590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466725"/>
    <xdr:sp fLocksText="0">
      <xdr:nvSpPr>
        <xdr:cNvPr id="27" name="TextBox 27"/>
        <xdr:cNvSpPr txBox="1">
          <a:spLocks noChangeArrowheads="1"/>
        </xdr:cNvSpPr>
      </xdr:nvSpPr>
      <xdr:spPr>
        <a:xfrm>
          <a:off x="1933575" y="910590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466725"/>
    <xdr:sp fLocksText="0">
      <xdr:nvSpPr>
        <xdr:cNvPr id="28" name="TextBox 28"/>
        <xdr:cNvSpPr txBox="1">
          <a:spLocks noChangeArrowheads="1"/>
        </xdr:cNvSpPr>
      </xdr:nvSpPr>
      <xdr:spPr>
        <a:xfrm>
          <a:off x="1933575" y="910590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29" name="TextBox 29"/>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5</xdr:row>
      <xdr:rowOff>0</xdr:rowOff>
    </xdr:from>
    <xdr:ext cx="180975" cy="266700"/>
    <xdr:sp fLocksText="0">
      <xdr:nvSpPr>
        <xdr:cNvPr id="30" name="TextBox 30"/>
        <xdr:cNvSpPr txBox="1">
          <a:spLocks noChangeArrowheads="1"/>
        </xdr:cNvSpPr>
      </xdr:nvSpPr>
      <xdr:spPr>
        <a:xfrm>
          <a:off x="198120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1" name="TextBox 31"/>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2" name="TextBox 32"/>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3" name="TextBox 33"/>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5</xdr:row>
      <xdr:rowOff>0</xdr:rowOff>
    </xdr:from>
    <xdr:ext cx="180975" cy="266700"/>
    <xdr:sp fLocksText="0">
      <xdr:nvSpPr>
        <xdr:cNvPr id="34" name="TextBox 34"/>
        <xdr:cNvSpPr txBox="1">
          <a:spLocks noChangeArrowheads="1"/>
        </xdr:cNvSpPr>
      </xdr:nvSpPr>
      <xdr:spPr>
        <a:xfrm>
          <a:off x="198120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5" name="TextBox 35"/>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6" name="TextBox 36"/>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5</xdr:row>
      <xdr:rowOff>0</xdr:rowOff>
    </xdr:from>
    <xdr:ext cx="180975" cy="266700"/>
    <xdr:sp fLocksText="0">
      <xdr:nvSpPr>
        <xdr:cNvPr id="37" name="TextBox 37"/>
        <xdr:cNvSpPr txBox="1">
          <a:spLocks noChangeArrowheads="1"/>
        </xdr:cNvSpPr>
      </xdr:nvSpPr>
      <xdr:spPr>
        <a:xfrm>
          <a:off x="192405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38" name="TextBox 38"/>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39" name="TextBox 39"/>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5</xdr:row>
      <xdr:rowOff>0</xdr:rowOff>
    </xdr:from>
    <xdr:ext cx="180975" cy="266700"/>
    <xdr:sp fLocksText="0">
      <xdr:nvSpPr>
        <xdr:cNvPr id="40" name="TextBox 40"/>
        <xdr:cNvSpPr txBox="1">
          <a:spLocks noChangeArrowheads="1"/>
        </xdr:cNvSpPr>
      </xdr:nvSpPr>
      <xdr:spPr>
        <a:xfrm>
          <a:off x="192405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41" name="TextBox 41"/>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42" name="TextBox 42"/>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345</xdr:row>
      <xdr:rowOff>0</xdr:rowOff>
    </xdr:from>
    <xdr:ext cx="180975" cy="266700"/>
    <xdr:sp fLocksText="0">
      <xdr:nvSpPr>
        <xdr:cNvPr id="43" name="TextBox 43"/>
        <xdr:cNvSpPr txBox="1">
          <a:spLocks noChangeArrowheads="1"/>
        </xdr:cNvSpPr>
      </xdr:nvSpPr>
      <xdr:spPr>
        <a:xfrm>
          <a:off x="199072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345</xdr:row>
      <xdr:rowOff>0</xdr:rowOff>
    </xdr:from>
    <xdr:ext cx="180975" cy="266700"/>
    <xdr:sp fLocksText="0">
      <xdr:nvSpPr>
        <xdr:cNvPr id="44" name="TextBox 44"/>
        <xdr:cNvSpPr txBox="1">
          <a:spLocks noChangeArrowheads="1"/>
        </xdr:cNvSpPr>
      </xdr:nvSpPr>
      <xdr:spPr>
        <a:xfrm>
          <a:off x="1981200"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345</xdr:row>
      <xdr:rowOff>0</xdr:rowOff>
    </xdr:from>
    <xdr:ext cx="180975" cy="266700"/>
    <xdr:sp fLocksText="0">
      <xdr:nvSpPr>
        <xdr:cNvPr id="45" name="TextBox 45"/>
        <xdr:cNvSpPr txBox="1">
          <a:spLocks noChangeArrowheads="1"/>
        </xdr:cNvSpPr>
      </xdr:nvSpPr>
      <xdr:spPr>
        <a:xfrm>
          <a:off x="199072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345</xdr:row>
      <xdr:rowOff>0</xdr:rowOff>
    </xdr:from>
    <xdr:ext cx="180975" cy="266700"/>
    <xdr:sp fLocksText="0">
      <xdr:nvSpPr>
        <xdr:cNvPr id="46" name="TextBox 46"/>
        <xdr:cNvSpPr txBox="1">
          <a:spLocks noChangeArrowheads="1"/>
        </xdr:cNvSpPr>
      </xdr:nvSpPr>
      <xdr:spPr>
        <a:xfrm>
          <a:off x="199072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345</xdr:row>
      <xdr:rowOff>0</xdr:rowOff>
    </xdr:from>
    <xdr:ext cx="180975" cy="266700"/>
    <xdr:sp fLocksText="0">
      <xdr:nvSpPr>
        <xdr:cNvPr id="47" name="TextBox 47"/>
        <xdr:cNvSpPr txBox="1">
          <a:spLocks noChangeArrowheads="1"/>
        </xdr:cNvSpPr>
      </xdr:nvSpPr>
      <xdr:spPr>
        <a:xfrm>
          <a:off x="199072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345</xdr:row>
      <xdr:rowOff>0</xdr:rowOff>
    </xdr:from>
    <xdr:ext cx="180975" cy="266700"/>
    <xdr:sp fLocksText="0">
      <xdr:nvSpPr>
        <xdr:cNvPr id="48" name="TextBox 48"/>
        <xdr:cNvSpPr txBox="1">
          <a:spLocks noChangeArrowheads="1"/>
        </xdr:cNvSpPr>
      </xdr:nvSpPr>
      <xdr:spPr>
        <a:xfrm>
          <a:off x="1981200"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345</xdr:row>
      <xdr:rowOff>0</xdr:rowOff>
    </xdr:from>
    <xdr:ext cx="180975" cy="266700"/>
    <xdr:sp fLocksText="0">
      <xdr:nvSpPr>
        <xdr:cNvPr id="49" name="TextBox 49"/>
        <xdr:cNvSpPr txBox="1">
          <a:spLocks noChangeArrowheads="1"/>
        </xdr:cNvSpPr>
      </xdr:nvSpPr>
      <xdr:spPr>
        <a:xfrm>
          <a:off x="199072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345</xdr:row>
      <xdr:rowOff>0</xdr:rowOff>
    </xdr:from>
    <xdr:ext cx="180975" cy="266700"/>
    <xdr:sp fLocksText="0">
      <xdr:nvSpPr>
        <xdr:cNvPr id="50" name="TextBox 50"/>
        <xdr:cNvSpPr txBox="1">
          <a:spLocks noChangeArrowheads="1"/>
        </xdr:cNvSpPr>
      </xdr:nvSpPr>
      <xdr:spPr>
        <a:xfrm>
          <a:off x="199072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345</xdr:row>
      <xdr:rowOff>0</xdr:rowOff>
    </xdr:from>
    <xdr:ext cx="180975" cy="266700"/>
    <xdr:sp fLocksText="0">
      <xdr:nvSpPr>
        <xdr:cNvPr id="51" name="TextBox 51"/>
        <xdr:cNvSpPr txBox="1">
          <a:spLocks noChangeArrowheads="1"/>
        </xdr:cNvSpPr>
      </xdr:nvSpPr>
      <xdr:spPr>
        <a:xfrm>
          <a:off x="1924050"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345</xdr:row>
      <xdr:rowOff>0</xdr:rowOff>
    </xdr:from>
    <xdr:ext cx="180975" cy="266700"/>
    <xdr:sp fLocksText="0">
      <xdr:nvSpPr>
        <xdr:cNvPr id="52" name="TextBox 52"/>
        <xdr:cNvSpPr txBox="1">
          <a:spLocks noChangeArrowheads="1"/>
        </xdr:cNvSpPr>
      </xdr:nvSpPr>
      <xdr:spPr>
        <a:xfrm>
          <a:off x="193357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345</xdr:row>
      <xdr:rowOff>0</xdr:rowOff>
    </xdr:from>
    <xdr:ext cx="180975" cy="266700"/>
    <xdr:sp fLocksText="0">
      <xdr:nvSpPr>
        <xdr:cNvPr id="53" name="TextBox 53"/>
        <xdr:cNvSpPr txBox="1">
          <a:spLocks noChangeArrowheads="1"/>
        </xdr:cNvSpPr>
      </xdr:nvSpPr>
      <xdr:spPr>
        <a:xfrm>
          <a:off x="193357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345</xdr:row>
      <xdr:rowOff>0</xdr:rowOff>
    </xdr:from>
    <xdr:ext cx="180975" cy="266700"/>
    <xdr:sp fLocksText="0">
      <xdr:nvSpPr>
        <xdr:cNvPr id="54" name="TextBox 54"/>
        <xdr:cNvSpPr txBox="1">
          <a:spLocks noChangeArrowheads="1"/>
        </xdr:cNvSpPr>
      </xdr:nvSpPr>
      <xdr:spPr>
        <a:xfrm>
          <a:off x="1924050"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345</xdr:row>
      <xdr:rowOff>0</xdr:rowOff>
    </xdr:from>
    <xdr:ext cx="180975" cy="266700"/>
    <xdr:sp fLocksText="0">
      <xdr:nvSpPr>
        <xdr:cNvPr id="55" name="TextBox 55"/>
        <xdr:cNvSpPr txBox="1">
          <a:spLocks noChangeArrowheads="1"/>
        </xdr:cNvSpPr>
      </xdr:nvSpPr>
      <xdr:spPr>
        <a:xfrm>
          <a:off x="193357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345</xdr:row>
      <xdr:rowOff>0</xdr:rowOff>
    </xdr:from>
    <xdr:ext cx="180975" cy="266700"/>
    <xdr:sp fLocksText="0">
      <xdr:nvSpPr>
        <xdr:cNvPr id="56" name="TextBox 56"/>
        <xdr:cNvSpPr txBox="1">
          <a:spLocks noChangeArrowheads="1"/>
        </xdr:cNvSpPr>
      </xdr:nvSpPr>
      <xdr:spPr>
        <a:xfrm>
          <a:off x="1933575" y="10003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5</xdr:row>
      <xdr:rowOff>0</xdr:rowOff>
    </xdr:from>
    <xdr:ext cx="180975" cy="266700"/>
    <xdr:sp fLocksText="0">
      <xdr:nvSpPr>
        <xdr:cNvPr id="57" name="TextBox 57"/>
        <xdr:cNvSpPr txBox="1">
          <a:spLocks noChangeArrowheads="1"/>
        </xdr:cNvSpPr>
      </xdr:nvSpPr>
      <xdr:spPr>
        <a:xfrm>
          <a:off x="192405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58" name="TextBox 58"/>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59" name="TextBox 59"/>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354</xdr:row>
      <xdr:rowOff>0</xdr:rowOff>
    </xdr:from>
    <xdr:ext cx="180975" cy="219075"/>
    <xdr:sp fLocksText="0">
      <xdr:nvSpPr>
        <xdr:cNvPr id="60" name="TextBox 60"/>
        <xdr:cNvSpPr txBox="1">
          <a:spLocks noChangeArrowheads="1"/>
        </xdr:cNvSpPr>
      </xdr:nvSpPr>
      <xdr:spPr>
        <a:xfrm>
          <a:off x="1924050" y="1023937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354</xdr:row>
      <xdr:rowOff>0</xdr:rowOff>
    </xdr:from>
    <xdr:ext cx="180975" cy="219075"/>
    <xdr:sp fLocksText="0">
      <xdr:nvSpPr>
        <xdr:cNvPr id="61" name="TextBox 61"/>
        <xdr:cNvSpPr txBox="1">
          <a:spLocks noChangeArrowheads="1"/>
        </xdr:cNvSpPr>
      </xdr:nvSpPr>
      <xdr:spPr>
        <a:xfrm>
          <a:off x="1933575" y="1023937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354</xdr:row>
      <xdr:rowOff>0</xdr:rowOff>
    </xdr:from>
    <xdr:ext cx="180975" cy="219075"/>
    <xdr:sp fLocksText="0">
      <xdr:nvSpPr>
        <xdr:cNvPr id="62" name="TextBox 62"/>
        <xdr:cNvSpPr txBox="1">
          <a:spLocks noChangeArrowheads="1"/>
        </xdr:cNvSpPr>
      </xdr:nvSpPr>
      <xdr:spPr>
        <a:xfrm>
          <a:off x="1933575" y="1023937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354</xdr:row>
      <xdr:rowOff>0</xdr:rowOff>
    </xdr:from>
    <xdr:ext cx="180975" cy="219075"/>
    <xdr:sp fLocksText="0">
      <xdr:nvSpPr>
        <xdr:cNvPr id="63" name="TextBox 63"/>
        <xdr:cNvSpPr txBox="1">
          <a:spLocks noChangeArrowheads="1"/>
        </xdr:cNvSpPr>
      </xdr:nvSpPr>
      <xdr:spPr>
        <a:xfrm>
          <a:off x="1924050" y="1023937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354</xdr:row>
      <xdr:rowOff>0</xdr:rowOff>
    </xdr:from>
    <xdr:ext cx="180975" cy="219075"/>
    <xdr:sp fLocksText="0">
      <xdr:nvSpPr>
        <xdr:cNvPr id="64" name="TextBox 64"/>
        <xdr:cNvSpPr txBox="1">
          <a:spLocks noChangeArrowheads="1"/>
        </xdr:cNvSpPr>
      </xdr:nvSpPr>
      <xdr:spPr>
        <a:xfrm>
          <a:off x="1933575" y="1023937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354</xdr:row>
      <xdr:rowOff>0</xdr:rowOff>
    </xdr:from>
    <xdr:ext cx="180975" cy="219075"/>
    <xdr:sp fLocksText="0">
      <xdr:nvSpPr>
        <xdr:cNvPr id="65" name="TextBox 65"/>
        <xdr:cNvSpPr txBox="1">
          <a:spLocks noChangeArrowheads="1"/>
        </xdr:cNvSpPr>
      </xdr:nvSpPr>
      <xdr:spPr>
        <a:xfrm>
          <a:off x="1933575" y="10239375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3"/>
  <sheetViews>
    <sheetView tabSelected="1" zoomScale="120" zoomScaleNormal="120" zoomScalePageLayoutView="0" workbookViewId="0" topLeftCell="A248">
      <selection activeCell="B265" sqref="B265"/>
    </sheetView>
  </sheetViews>
  <sheetFormatPr defaultColWidth="9.140625" defaultRowHeight="12.75"/>
  <cols>
    <col min="1" max="1" width="4.421875" style="41" customWidth="1"/>
    <col min="2" max="2" width="71.7109375" style="52" customWidth="1"/>
    <col min="3" max="3" width="7.28125" style="53" customWidth="1"/>
    <col min="4" max="4" width="9.140625" style="54" customWidth="1"/>
    <col min="5" max="5" width="9.00390625" style="38" hidden="1" customWidth="1"/>
    <col min="6" max="6" width="9.140625" style="38" hidden="1" customWidth="1"/>
    <col min="7" max="16384" width="9.140625" style="38" customWidth="1"/>
  </cols>
  <sheetData>
    <row r="1" spans="1:4" ht="15.75">
      <c r="A1" s="35" t="s">
        <v>330</v>
      </c>
      <c r="B1" s="35"/>
      <c r="C1" s="35"/>
      <c r="D1" s="35"/>
    </row>
    <row r="2" spans="2:5" ht="15.75">
      <c r="B2" s="35" t="s">
        <v>323</v>
      </c>
      <c r="C2" s="35"/>
      <c r="D2" s="35"/>
      <c r="E2" s="35"/>
    </row>
    <row r="3" spans="2:5" ht="15.75">
      <c r="B3" s="36" t="s">
        <v>320</v>
      </c>
      <c r="C3" s="36"/>
      <c r="D3" s="36"/>
      <c r="E3" s="36"/>
    </row>
    <row r="4" spans="2:5" ht="15.75">
      <c r="B4" s="37" t="s">
        <v>321</v>
      </c>
      <c r="C4" s="37"/>
      <c r="D4" s="37"/>
      <c r="E4" s="37"/>
    </row>
    <row r="5" spans="1:5" ht="84.75" customHeight="1" thickBot="1">
      <c r="A5" s="39" t="s">
        <v>322</v>
      </c>
      <c r="B5" s="42"/>
      <c r="C5" s="42"/>
      <c r="D5" s="42"/>
      <c r="E5" s="42"/>
    </row>
    <row r="6" spans="1:4" ht="16.5" thickBot="1">
      <c r="A6" s="43" t="s">
        <v>199</v>
      </c>
      <c r="B6" s="17" t="s">
        <v>200</v>
      </c>
      <c r="C6" s="17" t="s">
        <v>201</v>
      </c>
      <c r="D6" s="18" t="s">
        <v>202</v>
      </c>
    </row>
    <row r="7" spans="1:10" ht="15.75">
      <c r="A7" s="44">
        <v>1</v>
      </c>
      <c r="B7" s="45" t="s">
        <v>242</v>
      </c>
      <c r="C7" s="16"/>
      <c r="D7" s="16"/>
      <c r="J7" s="46"/>
    </row>
    <row r="8" spans="1:10" ht="38.25" customHeight="1">
      <c r="A8" s="47">
        <v>2</v>
      </c>
      <c r="B8" s="9" t="s">
        <v>151</v>
      </c>
      <c r="C8" s="2" t="s">
        <v>130</v>
      </c>
      <c r="D8" s="2">
        <f>(2*53.6+2*11.5)*1.3</f>
        <v>169.26</v>
      </c>
      <c r="J8" s="46"/>
    </row>
    <row r="9" spans="1:10" ht="15.75">
      <c r="A9" s="47">
        <v>3</v>
      </c>
      <c r="B9" s="9" t="s">
        <v>131</v>
      </c>
      <c r="C9" s="2" t="s">
        <v>130</v>
      </c>
      <c r="D9" s="2">
        <f>(2*53.6+2*11.5)*1.3</f>
        <v>169.26</v>
      </c>
      <c r="J9" s="46"/>
    </row>
    <row r="10" spans="1:10" ht="31.5">
      <c r="A10" s="47">
        <v>4</v>
      </c>
      <c r="B10" s="9" t="s">
        <v>132</v>
      </c>
      <c r="C10" s="7" t="s">
        <v>68</v>
      </c>
      <c r="D10" s="2">
        <f>(2*53.6+2*11.5)*1.85-14*1.44*1.41</f>
        <v>212.4444</v>
      </c>
      <c r="J10" s="46"/>
    </row>
    <row r="11" spans="1:10" ht="47.25">
      <c r="A11" s="44">
        <v>5</v>
      </c>
      <c r="B11" s="9" t="s">
        <v>236</v>
      </c>
      <c r="C11" s="7" t="s">
        <v>68</v>
      </c>
      <c r="D11" s="2">
        <f>(2*53.6+2*11.5)*1.85-14*1.44*1.41</f>
        <v>212.4444</v>
      </c>
      <c r="J11" s="46"/>
    </row>
    <row r="12" spans="1:10" ht="31.5">
      <c r="A12" s="47">
        <v>6</v>
      </c>
      <c r="B12" s="9" t="s">
        <v>152</v>
      </c>
      <c r="C12" s="7" t="s">
        <v>68</v>
      </c>
      <c r="D12" s="2">
        <f>(2*53.6+2*11.5)*1.1</f>
        <v>143.22</v>
      </c>
      <c r="J12" s="46"/>
    </row>
    <row r="13" spans="1:10" ht="15.75">
      <c r="A13" s="44">
        <v>7</v>
      </c>
      <c r="B13" s="9" t="s">
        <v>133</v>
      </c>
      <c r="C13" s="7" t="s">
        <v>68</v>
      </c>
      <c r="D13" s="2">
        <f>(2*53.6+2*11.5)*1.85-14*1.44*1.41</f>
        <v>212.4444</v>
      </c>
      <c r="J13" s="46"/>
    </row>
    <row r="14" spans="1:10" ht="15.75">
      <c r="A14" s="47">
        <v>8</v>
      </c>
      <c r="B14" s="9" t="s">
        <v>134</v>
      </c>
      <c r="C14" s="7" t="s">
        <v>68</v>
      </c>
      <c r="D14" s="2">
        <f>(2*53.6+2*11.5)*0.85</f>
        <v>110.66999999999999</v>
      </c>
      <c r="J14" s="46"/>
    </row>
    <row r="15" spans="1:10" ht="15.75">
      <c r="A15" s="44">
        <v>9</v>
      </c>
      <c r="B15" s="9" t="s">
        <v>312</v>
      </c>
      <c r="C15" s="7" t="s">
        <v>68</v>
      </c>
      <c r="D15" s="2">
        <f>(2*53.6+2*11.5)*0.85</f>
        <v>110.66999999999999</v>
      </c>
      <c r="J15" s="46"/>
    </row>
    <row r="16" spans="1:10" ht="15.75">
      <c r="A16" s="47">
        <v>10</v>
      </c>
      <c r="B16" s="9" t="s">
        <v>156</v>
      </c>
      <c r="C16" s="7" t="s">
        <v>130</v>
      </c>
      <c r="D16" s="2">
        <f>(2*53.6+2*11.5)*1*0.6</f>
        <v>78.11999999999999</v>
      </c>
      <c r="J16" s="46"/>
    </row>
    <row r="17" spans="1:10" ht="26.25" customHeight="1">
      <c r="A17" s="44">
        <v>11</v>
      </c>
      <c r="B17" s="9" t="s">
        <v>304</v>
      </c>
      <c r="C17" s="7" t="s">
        <v>130</v>
      </c>
      <c r="D17" s="2">
        <f>11*0.8*1.8*0.15+11*3.1*0.85*0.15</f>
        <v>6.72375</v>
      </c>
      <c r="J17" s="46"/>
    </row>
    <row r="18" spans="1:10" ht="15.75">
      <c r="A18" s="47">
        <v>12</v>
      </c>
      <c r="B18" s="9" t="s">
        <v>237</v>
      </c>
      <c r="C18" s="2" t="s">
        <v>68</v>
      </c>
      <c r="D18" s="2">
        <f>11*3</f>
        <v>33</v>
      </c>
      <c r="J18" s="46"/>
    </row>
    <row r="19" spans="1:10" ht="15.75">
      <c r="A19" s="44">
        <v>13</v>
      </c>
      <c r="B19" s="9" t="s">
        <v>154</v>
      </c>
      <c r="C19" s="2" t="s">
        <v>1</v>
      </c>
      <c r="D19" s="2">
        <f>11*0.25</f>
        <v>2.75</v>
      </c>
      <c r="J19" s="46"/>
    </row>
    <row r="20" spans="1:10" ht="31.5">
      <c r="A20" s="47">
        <v>14</v>
      </c>
      <c r="B20" s="9" t="s">
        <v>155</v>
      </c>
      <c r="C20" s="7" t="s">
        <v>68</v>
      </c>
      <c r="D20" s="2">
        <f>11*3*0.85</f>
        <v>28.05</v>
      </c>
      <c r="J20" s="46"/>
    </row>
    <row r="21" spans="1:10" ht="15.75">
      <c r="A21" s="44">
        <v>15</v>
      </c>
      <c r="B21" s="9" t="s">
        <v>135</v>
      </c>
      <c r="C21" s="7" t="s">
        <v>130</v>
      </c>
      <c r="D21" s="2">
        <v>169.3</v>
      </c>
      <c r="J21" s="46"/>
    </row>
    <row r="22" spans="1:4" ht="31.5">
      <c r="A22" s="47">
        <v>16</v>
      </c>
      <c r="B22" s="9" t="s">
        <v>157</v>
      </c>
      <c r="C22" s="2" t="s">
        <v>68</v>
      </c>
      <c r="D22" s="2">
        <f>11*0.65*1.5</f>
        <v>10.725000000000001</v>
      </c>
    </row>
    <row r="23" spans="1:4" ht="15.75">
      <c r="A23" s="44">
        <v>17</v>
      </c>
      <c r="B23" s="9" t="s">
        <v>169</v>
      </c>
      <c r="C23" s="2" t="s">
        <v>315</v>
      </c>
      <c r="D23" s="2">
        <v>8</v>
      </c>
    </row>
    <row r="24" spans="1:4" ht="47.25">
      <c r="A24" s="47">
        <v>18</v>
      </c>
      <c r="B24" s="9" t="s">
        <v>158</v>
      </c>
      <c r="C24" s="7" t="s">
        <v>68</v>
      </c>
      <c r="D24" s="2">
        <f>(2*53.6+2*11.5)*0.7</f>
        <v>91.13999999999999</v>
      </c>
    </row>
    <row r="25" spans="1:4" ht="15.75">
      <c r="A25" s="44">
        <v>19</v>
      </c>
      <c r="B25" s="24" t="s">
        <v>159</v>
      </c>
      <c r="C25" s="10" t="s">
        <v>1</v>
      </c>
      <c r="D25" s="2">
        <f>(2*53.6+2*11.5)</f>
        <v>130.2</v>
      </c>
    </row>
    <row r="26" spans="1:4" ht="15.75">
      <c r="A26" s="47">
        <v>20</v>
      </c>
      <c r="B26" s="31" t="s">
        <v>166</v>
      </c>
      <c r="C26" s="7"/>
      <c r="D26" s="2"/>
    </row>
    <row r="27" spans="1:4" ht="15.75">
      <c r="A27" s="44">
        <v>21</v>
      </c>
      <c r="B27" s="9" t="s">
        <v>162</v>
      </c>
      <c r="C27" s="7" t="s">
        <v>130</v>
      </c>
      <c r="D27" s="2">
        <f>4*0.7</f>
        <v>2.8</v>
      </c>
    </row>
    <row r="28" spans="1:4" ht="15.75">
      <c r="A28" s="47">
        <v>22</v>
      </c>
      <c r="B28" s="9" t="s">
        <v>163</v>
      </c>
      <c r="C28" s="7" t="s">
        <v>130</v>
      </c>
      <c r="D28" s="2">
        <v>0.8</v>
      </c>
    </row>
    <row r="29" spans="1:4" ht="31.5">
      <c r="A29" s="44">
        <v>23</v>
      </c>
      <c r="B29" s="9" t="s">
        <v>161</v>
      </c>
      <c r="C29" s="7" t="s">
        <v>130</v>
      </c>
      <c r="D29" s="2">
        <f>4*2.6</f>
        <v>10.4</v>
      </c>
    </row>
    <row r="30" spans="1:4" ht="15.75">
      <c r="A30" s="47">
        <v>24</v>
      </c>
      <c r="B30" s="9" t="s">
        <v>160</v>
      </c>
      <c r="C30" s="7" t="s">
        <v>136</v>
      </c>
      <c r="D30" s="2">
        <f>4*20.54</f>
        <v>82.16</v>
      </c>
    </row>
    <row r="31" spans="1:4" ht="31.5">
      <c r="A31" s="44">
        <v>25</v>
      </c>
      <c r="B31" s="9" t="s">
        <v>164</v>
      </c>
      <c r="C31" s="7" t="s">
        <v>68</v>
      </c>
      <c r="D31" s="2">
        <f>4*4.02</f>
        <v>16.08</v>
      </c>
    </row>
    <row r="32" spans="1:4" ht="15.75">
      <c r="A32" s="47">
        <v>26</v>
      </c>
      <c r="B32" s="9" t="s">
        <v>165</v>
      </c>
      <c r="C32" s="7" t="s">
        <v>315</v>
      </c>
      <c r="D32" s="2">
        <v>4</v>
      </c>
    </row>
    <row r="33" spans="1:4" ht="15.75">
      <c r="A33" s="44">
        <v>27</v>
      </c>
      <c r="B33" s="9" t="s">
        <v>167</v>
      </c>
      <c r="C33" s="7" t="s">
        <v>315</v>
      </c>
      <c r="D33" s="2">
        <v>4</v>
      </c>
    </row>
    <row r="34" spans="1:4" ht="31.5">
      <c r="A34" s="47">
        <v>28</v>
      </c>
      <c r="B34" s="9" t="s">
        <v>168</v>
      </c>
      <c r="C34" s="7" t="s">
        <v>68</v>
      </c>
      <c r="D34" s="2">
        <f>1.3*1.5</f>
        <v>1.9500000000000002</v>
      </c>
    </row>
    <row r="35" spans="1:4" ht="31.5">
      <c r="A35" s="44">
        <v>29</v>
      </c>
      <c r="B35" s="9" t="s">
        <v>198</v>
      </c>
      <c r="C35" s="7" t="s">
        <v>68</v>
      </c>
      <c r="D35" s="2">
        <v>9.4</v>
      </c>
    </row>
    <row r="36" spans="1:4" ht="15.75">
      <c r="A36" s="47">
        <v>30</v>
      </c>
      <c r="B36" s="9" t="s">
        <v>153</v>
      </c>
      <c r="C36" s="2" t="s">
        <v>68</v>
      </c>
      <c r="D36" s="2">
        <f>(2*53.6+2*11.5)*2</f>
        <v>260.4</v>
      </c>
    </row>
    <row r="37" spans="1:4" ht="15.75">
      <c r="A37" s="44">
        <v>31</v>
      </c>
      <c r="B37" s="31" t="s">
        <v>243</v>
      </c>
      <c r="C37" s="7"/>
      <c r="D37" s="2"/>
    </row>
    <row r="38" spans="1:4" ht="15.75">
      <c r="A38" s="47">
        <v>32</v>
      </c>
      <c r="B38" s="9" t="s">
        <v>238</v>
      </c>
      <c r="C38" s="7" t="s">
        <v>1</v>
      </c>
      <c r="D38" s="2">
        <f>(2*53.6+2*11.5)</f>
        <v>130.2</v>
      </c>
    </row>
    <row r="39" spans="1:4" ht="15.75">
      <c r="A39" s="44">
        <v>33</v>
      </c>
      <c r="B39" s="9" t="s">
        <v>319</v>
      </c>
      <c r="C39" s="7" t="s">
        <v>315</v>
      </c>
      <c r="D39" s="2">
        <v>1</v>
      </c>
    </row>
    <row r="40" spans="1:4" ht="27.75" customHeight="1">
      <c r="A40" s="47">
        <v>34</v>
      </c>
      <c r="B40" s="9" t="s">
        <v>174</v>
      </c>
      <c r="C40" s="7" t="s">
        <v>68</v>
      </c>
      <c r="D40" s="2">
        <v>1506</v>
      </c>
    </row>
    <row r="41" spans="1:4" ht="31.5">
      <c r="A41" s="44">
        <v>35</v>
      </c>
      <c r="B41" s="9" t="s">
        <v>305</v>
      </c>
      <c r="C41" s="7" t="s">
        <v>68</v>
      </c>
      <c r="D41" s="2">
        <v>1506</v>
      </c>
    </row>
    <row r="42" spans="1:4" ht="42" customHeight="1">
      <c r="A42" s="47">
        <v>36</v>
      </c>
      <c r="B42" s="9" t="s">
        <v>306</v>
      </c>
      <c r="C42" s="7" t="s">
        <v>68</v>
      </c>
      <c r="D42" s="2">
        <f>1080*0.28</f>
        <v>302.40000000000003</v>
      </c>
    </row>
    <row r="43" spans="1:4" ht="37.5" customHeight="1">
      <c r="A43" s="44">
        <v>37</v>
      </c>
      <c r="B43" s="9" t="s">
        <v>239</v>
      </c>
      <c r="C43" s="7" t="s">
        <v>68</v>
      </c>
      <c r="D43" s="2">
        <f>1506+302.4</f>
        <v>1808.4</v>
      </c>
    </row>
    <row r="44" spans="1:4" ht="15.75">
      <c r="A44" s="47">
        <v>38</v>
      </c>
      <c r="B44" s="9" t="s">
        <v>137</v>
      </c>
      <c r="C44" s="7" t="s">
        <v>68</v>
      </c>
      <c r="D44" s="2">
        <v>1808.4</v>
      </c>
    </row>
    <row r="45" spans="1:4" ht="15.75">
      <c r="A45" s="44">
        <v>39</v>
      </c>
      <c r="B45" s="9" t="s">
        <v>138</v>
      </c>
      <c r="C45" s="7" t="s">
        <v>68</v>
      </c>
      <c r="D45" s="2">
        <v>1808.4</v>
      </c>
    </row>
    <row r="46" spans="1:4" ht="42.75" customHeight="1">
      <c r="A46" s="47">
        <v>40</v>
      </c>
      <c r="B46" s="9" t="s">
        <v>313</v>
      </c>
      <c r="C46" s="7" t="s">
        <v>68</v>
      </c>
      <c r="D46" s="2">
        <v>1808.4</v>
      </c>
    </row>
    <row r="47" spans="1:4" ht="15.75">
      <c r="A47" s="44">
        <v>41</v>
      </c>
      <c r="B47" s="9" t="s">
        <v>170</v>
      </c>
      <c r="C47" s="7" t="s">
        <v>1</v>
      </c>
      <c r="D47" s="2">
        <v>310</v>
      </c>
    </row>
    <row r="48" spans="1:4" ht="31.5">
      <c r="A48" s="47">
        <v>42</v>
      </c>
      <c r="B48" s="9" t="s">
        <v>307</v>
      </c>
      <c r="C48" s="7" t="s">
        <v>129</v>
      </c>
      <c r="D48" s="2">
        <v>56</v>
      </c>
    </row>
    <row r="49" spans="1:4" ht="31.5">
      <c r="A49" s="44">
        <v>43</v>
      </c>
      <c r="B49" s="9" t="s">
        <v>139</v>
      </c>
      <c r="C49" s="2" t="s">
        <v>314</v>
      </c>
      <c r="D49" s="2">
        <v>1</v>
      </c>
    </row>
    <row r="50" spans="1:4" ht="15.75">
      <c r="A50" s="47">
        <v>44</v>
      </c>
      <c r="B50" s="31" t="s">
        <v>244</v>
      </c>
      <c r="C50" s="2"/>
      <c r="D50" s="12"/>
    </row>
    <row r="51" spans="1:4" ht="15.75">
      <c r="A51" s="44">
        <v>45</v>
      </c>
      <c r="B51" s="25" t="s">
        <v>140</v>
      </c>
      <c r="C51" s="2" t="s">
        <v>68</v>
      </c>
      <c r="D51" s="2">
        <v>26.84</v>
      </c>
    </row>
    <row r="52" spans="1:4" ht="15.75">
      <c r="A52" s="47">
        <v>46</v>
      </c>
      <c r="B52" s="25" t="s">
        <v>141</v>
      </c>
      <c r="C52" s="2" t="s">
        <v>315</v>
      </c>
      <c r="D52" s="2">
        <v>1</v>
      </c>
    </row>
    <row r="53" spans="1:4" ht="63">
      <c r="A53" s="44">
        <v>47</v>
      </c>
      <c r="B53" s="9" t="s">
        <v>331</v>
      </c>
      <c r="C53" s="2" t="s">
        <v>68</v>
      </c>
      <c r="D53" s="2">
        <v>2.05</v>
      </c>
    </row>
    <row r="54" spans="1:4" ht="83.25" customHeight="1">
      <c r="A54" s="47">
        <v>48</v>
      </c>
      <c r="B54" s="9" t="s">
        <v>332</v>
      </c>
      <c r="C54" s="2" t="s">
        <v>68</v>
      </c>
      <c r="D54" s="2">
        <f>3*1.34*2.09</f>
        <v>8.4018</v>
      </c>
    </row>
    <row r="55" spans="1:4" ht="63">
      <c r="A55" s="44">
        <v>49</v>
      </c>
      <c r="B55" s="9" t="s">
        <v>333</v>
      </c>
      <c r="C55" s="2" t="s">
        <v>68</v>
      </c>
      <c r="D55" s="2">
        <f>3*0.99*1.95</f>
        <v>5.791499999999999</v>
      </c>
    </row>
    <row r="56" spans="1:4" ht="63">
      <c r="A56" s="47">
        <v>50</v>
      </c>
      <c r="B56" s="9" t="s">
        <v>334</v>
      </c>
      <c r="C56" s="2" t="s">
        <v>68</v>
      </c>
      <c r="D56" s="2">
        <f>3*0.91*1.95</f>
        <v>5.3235</v>
      </c>
    </row>
    <row r="57" spans="1:4" ht="60.75" customHeight="1">
      <c r="A57" s="44">
        <v>51</v>
      </c>
      <c r="B57" s="9" t="s">
        <v>335</v>
      </c>
      <c r="C57" s="2" t="s">
        <v>68</v>
      </c>
      <c r="D57" s="2">
        <f>1.22*2.1</f>
        <v>2.562</v>
      </c>
    </row>
    <row r="58" spans="1:4" ht="79.5" customHeight="1">
      <c r="A58" s="47">
        <v>52</v>
      </c>
      <c r="B58" s="9" t="s">
        <v>336</v>
      </c>
      <c r="C58" s="2" t="s">
        <v>68</v>
      </c>
      <c r="D58" s="2">
        <f>1.07*2.53</f>
        <v>2.7071</v>
      </c>
    </row>
    <row r="59" spans="1:4" ht="39" customHeight="1">
      <c r="A59" s="44">
        <v>53</v>
      </c>
      <c r="B59" s="9" t="s">
        <v>337</v>
      </c>
      <c r="C59" s="2" t="s">
        <v>129</v>
      </c>
      <c r="D59" s="2">
        <v>3</v>
      </c>
    </row>
    <row r="60" spans="1:4" ht="15.75">
      <c r="A60" s="47">
        <v>54</v>
      </c>
      <c r="B60" s="48" t="s">
        <v>245</v>
      </c>
      <c r="C60" s="2"/>
      <c r="D60" s="12"/>
    </row>
    <row r="61" spans="1:4" ht="15.75">
      <c r="A61" s="44">
        <v>55</v>
      </c>
      <c r="B61" s="25" t="s">
        <v>171</v>
      </c>
      <c r="C61" s="2" t="s">
        <v>68</v>
      </c>
      <c r="D61" s="2">
        <f>23*2.18*1.41+41*1.85*1.41+12*1.44*1.41</f>
        <v>202.0107</v>
      </c>
    </row>
    <row r="62" spans="1:4" ht="15.75">
      <c r="A62" s="47">
        <v>56</v>
      </c>
      <c r="B62" s="25" t="s">
        <v>141</v>
      </c>
      <c r="C62" s="2" t="s">
        <v>314</v>
      </c>
      <c r="D62" s="2">
        <v>1</v>
      </c>
    </row>
    <row r="63" spans="1:4" ht="78.75">
      <c r="A63" s="44">
        <v>57</v>
      </c>
      <c r="B63" s="40" t="s">
        <v>346</v>
      </c>
      <c r="C63" s="7" t="s">
        <v>129</v>
      </c>
      <c r="D63" s="2">
        <v>23</v>
      </c>
    </row>
    <row r="64" spans="1:4" ht="63">
      <c r="A64" s="47">
        <v>58</v>
      </c>
      <c r="B64" s="40" t="s">
        <v>347</v>
      </c>
      <c r="C64" s="7" t="s">
        <v>129</v>
      </c>
      <c r="D64" s="2">
        <v>41</v>
      </c>
    </row>
    <row r="65" spans="1:4" ht="63">
      <c r="A65" s="44">
        <v>59</v>
      </c>
      <c r="B65" s="40" t="s">
        <v>348</v>
      </c>
      <c r="C65" s="7" t="s">
        <v>0</v>
      </c>
      <c r="D65" s="2">
        <v>12</v>
      </c>
    </row>
    <row r="66" spans="1:4" ht="15.75">
      <c r="A66" s="47">
        <v>60</v>
      </c>
      <c r="B66" s="9" t="s">
        <v>240</v>
      </c>
      <c r="C66" s="2" t="s">
        <v>314</v>
      </c>
      <c r="D66" s="2">
        <v>86</v>
      </c>
    </row>
    <row r="67" spans="1:4" ht="15.75">
      <c r="A67" s="44">
        <v>61</v>
      </c>
      <c r="B67" s="9" t="s">
        <v>142</v>
      </c>
      <c r="C67" s="2" t="s">
        <v>1</v>
      </c>
      <c r="D67" s="2">
        <f>23*2.2+41*1.6+12*1.5</f>
        <v>134.20000000000002</v>
      </c>
    </row>
    <row r="68" spans="1:4" ht="15.75">
      <c r="A68" s="47">
        <v>62</v>
      </c>
      <c r="B68" s="31" t="s">
        <v>246</v>
      </c>
      <c r="C68" s="2"/>
      <c r="D68" s="12"/>
    </row>
    <row r="69" spans="1:4" ht="31.5">
      <c r="A69" s="44">
        <v>63</v>
      </c>
      <c r="B69" s="9" t="s">
        <v>143</v>
      </c>
      <c r="C69" s="7" t="s">
        <v>315</v>
      </c>
      <c r="D69" s="2">
        <v>1</v>
      </c>
    </row>
    <row r="70" spans="1:4" ht="47.25">
      <c r="A70" s="47">
        <v>64</v>
      </c>
      <c r="B70" s="9" t="s">
        <v>309</v>
      </c>
      <c r="C70" s="7" t="s">
        <v>68</v>
      </c>
      <c r="D70" s="2">
        <f>42.5*9.8</f>
        <v>416.50000000000006</v>
      </c>
    </row>
    <row r="71" spans="1:4" ht="15.75">
      <c r="A71" s="44">
        <v>65</v>
      </c>
      <c r="B71" s="31" t="s">
        <v>247</v>
      </c>
      <c r="C71" s="2"/>
      <c r="D71" s="2"/>
    </row>
    <row r="72" spans="1:4" ht="65.25" customHeight="1">
      <c r="A72" s="47">
        <v>66</v>
      </c>
      <c r="B72" s="9" t="s">
        <v>338</v>
      </c>
      <c r="C72" s="7" t="s">
        <v>68</v>
      </c>
      <c r="D72" s="2">
        <f>52.8*10</f>
        <v>528</v>
      </c>
    </row>
    <row r="73" spans="1:4" ht="31.5">
      <c r="A73" s="44">
        <v>67</v>
      </c>
      <c r="B73" s="9" t="s">
        <v>324</v>
      </c>
      <c r="C73" s="7" t="s">
        <v>68</v>
      </c>
      <c r="D73" s="2">
        <f>7.5*9</f>
        <v>67.5</v>
      </c>
    </row>
    <row r="74" spans="1:4" ht="15.75">
      <c r="A74" s="47">
        <v>68</v>
      </c>
      <c r="B74" s="9" t="s">
        <v>172</v>
      </c>
      <c r="C74" s="2" t="s">
        <v>315</v>
      </c>
      <c r="D74" s="2">
        <v>9</v>
      </c>
    </row>
    <row r="75" spans="1:4" ht="15.75">
      <c r="A75" s="44">
        <v>69</v>
      </c>
      <c r="B75" s="9" t="s">
        <v>192</v>
      </c>
      <c r="C75" s="2" t="s">
        <v>144</v>
      </c>
      <c r="D75" s="2">
        <v>1</v>
      </c>
    </row>
    <row r="76" spans="1:4" ht="15.75">
      <c r="A76" s="47">
        <v>70</v>
      </c>
      <c r="B76" s="9" t="s">
        <v>173</v>
      </c>
      <c r="C76" s="7" t="s">
        <v>68</v>
      </c>
      <c r="D76" s="2">
        <v>78</v>
      </c>
    </row>
    <row r="77" spans="1:4" ht="15.75">
      <c r="A77" s="44">
        <v>71</v>
      </c>
      <c r="B77" s="31" t="s">
        <v>248</v>
      </c>
      <c r="C77" s="7"/>
      <c r="D77" s="2"/>
    </row>
    <row r="78" spans="1:4" ht="15.75">
      <c r="A78" s="47">
        <v>72</v>
      </c>
      <c r="B78" s="26" t="s">
        <v>175</v>
      </c>
      <c r="C78" s="8" t="s">
        <v>130</v>
      </c>
      <c r="D78" s="11">
        <f>54.6*13.6</f>
        <v>742.56</v>
      </c>
    </row>
    <row r="79" spans="1:4" ht="15.75">
      <c r="A79" s="44">
        <v>73</v>
      </c>
      <c r="B79" s="9" t="s">
        <v>176</v>
      </c>
      <c r="C79" s="7" t="s">
        <v>68</v>
      </c>
      <c r="D79" s="2">
        <v>742.56</v>
      </c>
    </row>
    <row r="80" spans="1:4" ht="15.75">
      <c r="A80" s="47">
        <v>74</v>
      </c>
      <c r="B80" s="9" t="s">
        <v>177</v>
      </c>
      <c r="C80" s="2" t="s">
        <v>130</v>
      </c>
      <c r="D80" s="2">
        <f>2*54*0.2*0.52</f>
        <v>11.232000000000001</v>
      </c>
    </row>
    <row r="81" spans="1:4" ht="15.75">
      <c r="A81" s="44">
        <v>75</v>
      </c>
      <c r="B81" s="9" t="s">
        <v>178</v>
      </c>
      <c r="C81" s="7" t="s">
        <v>130</v>
      </c>
      <c r="D81" s="2">
        <f>2*54*0.4*0.1</f>
        <v>4.32</v>
      </c>
    </row>
    <row r="82" spans="1:4" ht="15.75">
      <c r="A82" s="47">
        <v>76</v>
      </c>
      <c r="B82" s="25" t="s">
        <v>141</v>
      </c>
      <c r="C82" s="7" t="s">
        <v>314</v>
      </c>
      <c r="D82" s="2">
        <v>1</v>
      </c>
    </row>
    <row r="83" spans="1:4" ht="47.25">
      <c r="A83" s="44">
        <v>77</v>
      </c>
      <c r="B83" s="9" t="s">
        <v>179</v>
      </c>
      <c r="C83" s="7" t="s">
        <v>130</v>
      </c>
      <c r="D83" s="2">
        <f>(1.183+1.833+1.974+0.79+0.875+0.321+0.093)*1.12</f>
        <v>7.917280000000001</v>
      </c>
    </row>
    <row r="84" spans="1:4" ht="31.5">
      <c r="A84" s="47">
        <v>78</v>
      </c>
      <c r="B84" s="9" t="s">
        <v>180</v>
      </c>
      <c r="C84" s="7" t="s">
        <v>130</v>
      </c>
      <c r="D84" s="2">
        <f>743*2*0.08*0.08</f>
        <v>9.5104</v>
      </c>
    </row>
    <row r="85" spans="1:4" ht="47.25">
      <c r="A85" s="44">
        <v>79</v>
      </c>
      <c r="B85" s="9" t="s">
        <v>241</v>
      </c>
      <c r="C85" s="7" t="s">
        <v>68</v>
      </c>
      <c r="D85" s="2">
        <v>742.56</v>
      </c>
    </row>
    <row r="86" spans="1:4" ht="21" customHeight="1">
      <c r="A86" s="47">
        <v>80</v>
      </c>
      <c r="B86" s="9" t="s">
        <v>184</v>
      </c>
      <c r="C86" s="7" t="s">
        <v>68</v>
      </c>
      <c r="D86" s="2">
        <v>54</v>
      </c>
    </row>
    <row r="87" spans="1:4" ht="15.75">
      <c r="A87" s="44">
        <v>81</v>
      </c>
      <c r="B87" s="9" t="s">
        <v>197</v>
      </c>
      <c r="C87" s="7" t="s">
        <v>1</v>
      </c>
      <c r="D87" s="2">
        <v>106.8</v>
      </c>
    </row>
    <row r="88" spans="1:4" ht="31.5">
      <c r="A88" s="47">
        <v>82</v>
      </c>
      <c r="B88" s="9" t="s">
        <v>183</v>
      </c>
      <c r="C88" s="7" t="s">
        <v>68</v>
      </c>
      <c r="D88" s="2">
        <f>2*54*0.65</f>
        <v>70.2</v>
      </c>
    </row>
    <row r="89" spans="1:4" ht="15.75">
      <c r="A89" s="44">
        <v>83</v>
      </c>
      <c r="B89" s="9" t="s">
        <v>181</v>
      </c>
      <c r="C89" s="8" t="s">
        <v>1</v>
      </c>
      <c r="D89" s="12">
        <v>108</v>
      </c>
    </row>
    <row r="90" spans="1:4" ht="31.5">
      <c r="A90" s="47">
        <v>84</v>
      </c>
      <c r="B90" s="9" t="s">
        <v>182</v>
      </c>
      <c r="C90" s="8" t="s">
        <v>1</v>
      </c>
      <c r="D90" s="12">
        <v>128</v>
      </c>
    </row>
    <row r="91" spans="1:4" ht="15.75">
      <c r="A91" s="44">
        <v>85</v>
      </c>
      <c r="B91" s="9" t="s">
        <v>185</v>
      </c>
      <c r="C91" s="8" t="s">
        <v>315</v>
      </c>
      <c r="D91" s="12">
        <v>3</v>
      </c>
    </row>
    <row r="92" spans="1:4" ht="27.75" customHeight="1">
      <c r="A92" s="47">
        <v>86</v>
      </c>
      <c r="B92" s="5" t="s">
        <v>339</v>
      </c>
      <c r="C92" s="8" t="s">
        <v>315</v>
      </c>
      <c r="D92" s="2">
        <v>4</v>
      </c>
    </row>
    <row r="93" spans="1:4" ht="15.75">
      <c r="A93" s="44">
        <v>87</v>
      </c>
      <c r="B93" s="31" t="s">
        <v>186</v>
      </c>
      <c r="C93" s="8"/>
      <c r="D93" s="12"/>
    </row>
    <row r="94" spans="1:4" ht="15.75">
      <c r="A94" s="47">
        <v>88</v>
      </c>
      <c r="B94" s="9" t="s">
        <v>187</v>
      </c>
      <c r="C94" s="8" t="s">
        <v>68</v>
      </c>
      <c r="D94" s="2">
        <v>7.5</v>
      </c>
    </row>
    <row r="95" spans="1:4" ht="15.75">
      <c r="A95" s="44">
        <v>89</v>
      </c>
      <c r="B95" s="9" t="s">
        <v>188</v>
      </c>
      <c r="C95" s="8" t="s">
        <v>68</v>
      </c>
      <c r="D95" s="12">
        <v>10.5</v>
      </c>
    </row>
    <row r="96" spans="1:4" ht="15.75">
      <c r="A96" s="47">
        <v>90</v>
      </c>
      <c r="B96" s="9" t="s">
        <v>223</v>
      </c>
      <c r="C96" s="8" t="s">
        <v>68</v>
      </c>
      <c r="D96" s="12">
        <v>10.5</v>
      </c>
    </row>
    <row r="97" spans="1:4" ht="15.75">
      <c r="A97" s="44">
        <v>91</v>
      </c>
      <c r="B97" s="9" t="s">
        <v>189</v>
      </c>
      <c r="C97" s="8" t="s">
        <v>68</v>
      </c>
      <c r="D97" s="12">
        <v>10.5</v>
      </c>
    </row>
    <row r="98" spans="1:4" ht="15.75">
      <c r="A98" s="47">
        <v>92</v>
      </c>
      <c r="B98" s="9" t="s">
        <v>190</v>
      </c>
      <c r="C98" s="8" t="s">
        <v>1</v>
      </c>
      <c r="D98" s="12">
        <f>4*2.8+8.4</f>
        <v>19.6</v>
      </c>
    </row>
    <row r="99" spans="1:4" ht="15.75">
      <c r="A99" s="44">
        <v>93</v>
      </c>
      <c r="B99" s="9" t="s">
        <v>191</v>
      </c>
      <c r="C99" s="8" t="s">
        <v>1</v>
      </c>
      <c r="D99" s="12">
        <f>4*4</f>
        <v>16</v>
      </c>
    </row>
    <row r="100" spans="1:4" ht="15.75">
      <c r="A100" s="47">
        <v>94</v>
      </c>
      <c r="B100" s="31" t="s">
        <v>249</v>
      </c>
      <c r="C100" s="2"/>
      <c r="D100" s="12"/>
    </row>
    <row r="101" spans="1:4" ht="15.75">
      <c r="A101" s="44">
        <v>95</v>
      </c>
      <c r="B101" s="25" t="s">
        <v>193</v>
      </c>
      <c r="C101" s="2"/>
      <c r="D101" s="12"/>
    </row>
    <row r="102" spans="1:4" ht="15.75">
      <c r="A102" s="47">
        <v>96</v>
      </c>
      <c r="B102" s="9" t="s">
        <v>146</v>
      </c>
      <c r="C102" s="7" t="s">
        <v>68</v>
      </c>
      <c r="D102" s="12">
        <v>208.98</v>
      </c>
    </row>
    <row r="103" spans="1:4" ht="31.5">
      <c r="A103" s="44">
        <v>97</v>
      </c>
      <c r="B103" s="9" t="s">
        <v>349</v>
      </c>
      <c r="C103" s="7" t="s">
        <v>130</v>
      </c>
      <c r="D103" s="2">
        <v>0.8</v>
      </c>
    </row>
    <row r="104" spans="1:4" ht="31.5">
      <c r="A104" s="47">
        <v>98</v>
      </c>
      <c r="B104" s="9" t="s">
        <v>350</v>
      </c>
      <c r="C104" s="7" t="s">
        <v>68</v>
      </c>
      <c r="D104" s="12">
        <v>208.98</v>
      </c>
    </row>
    <row r="105" spans="1:4" ht="31.5">
      <c r="A105" s="44">
        <v>99</v>
      </c>
      <c r="B105" s="9" t="s">
        <v>351</v>
      </c>
      <c r="C105" s="7" t="s">
        <v>68</v>
      </c>
      <c r="D105" s="12">
        <v>222.45</v>
      </c>
    </row>
    <row r="106" spans="1:4" ht="31.5">
      <c r="A106" s="47">
        <v>100</v>
      </c>
      <c r="B106" s="9" t="s">
        <v>147</v>
      </c>
      <c r="C106" s="7" t="s">
        <v>68</v>
      </c>
      <c r="D106" s="12">
        <v>106.2</v>
      </c>
    </row>
    <row r="107" spans="1:4" ht="15.75">
      <c r="A107" s="44">
        <v>101</v>
      </c>
      <c r="B107" s="9" t="s">
        <v>194</v>
      </c>
      <c r="C107" s="7" t="s">
        <v>1</v>
      </c>
      <c r="D107" s="2">
        <f>9*3.5*3+4.5</f>
        <v>99</v>
      </c>
    </row>
    <row r="108" spans="1:4" ht="15.75">
      <c r="A108" s="47">
        <v>102</v>
      </c>
      <c r="B108" s="9" t="s">
        <v>148</v>
      </c>
      <c r="C108" s="7" t="s">
        <v>68</v>
      </c>
      <c r="D108" s="12">
        <f>15*4.8*2.2*1.1</f>
        <v>174.24</v>
      </c>
    </row>
    <row r="109" spans="1:4" ht="31.5">
      <c r="A109" s="44">
        <v>103</v>
      </c>
      <c r="B109" s="9" t="s">
        <v>149</v>
      </c>
      <c r="C109" s="7" t="s">
        <v>68</v>
      </c>
      <c r="D109" s="12">
        <v>588.64</v>
      </c>
    </row>
    <row r="110" spans="1:4" ht="31.5">
      <c r="A110" s="47">
        <v>104</v>
      </c>
      <c r="B110" s="9" t="s">
        <v>195</v>
      </c>
      <c r="C110" s="7" t="s">
        <v>68</v>
      </c>
      <c r="D110" s="12">
        <v>588.64</v>
      </c>
    </row>
    <row r="111" spans="1:4" ht="31.5">
      <c r="A111" s="44">
        <v>105</v>
      </c>
      <c r="B111" s="9" t="s">
        <v>150</v>
      </c>
      <c r="C111" s="7" t="s">
        <v>68</v>
      </c>
      <c r="D111" s="12">
        <f>(2.4*1+1.4*0.5+1.2*1)*3</f>
        <v>12.899999999999999</v>
      </c>
    </row>
    <row r="112" spans="1:4" ht="15.75">
      <c r="A112" s="47">
        <v>106</v>
      </c>
      <c r="B112" s="9" t="s">
        <v>196</v>
      </c>
      <c r="C112" s="7" t="s">
        <v>315</v>
      </c>
      <c r="D112" s="2">
        <v>3</v>
      </c>
    </row>
    <row r="113" spans="1:4" ht="15.75">
      <c r="A113" s="44">
        <v>107</v>
      </c>
      <c r="B113" s="9" t="s">
        <v>145</v>
      </c>
      <c r="C113" s="7" t="s">
        <v>130</v>
      </c>
      <c r="D113" s="12">
        <v>2</v>
      </c>
    </row>
    <row r="114" spans="1:4" ht="31.5">
      <c r="A114" s="47">
        <v>108</v>
      </c>
      <c r="B114" s="27" t="s">
        <v>318</v>
      </c>
      <c r="C114" s="7" t="s">
        <v>315</v>
      </c>
      <c r="D114" s="12">
        <v>1</v>
      </c>
    </row>
    <row r="115" spans="1:4" ht="15.75">
      <c r="A115" s="44">
        <v>109</v>
      </c>
      <c r="B115" s="31" t="s">
        <v>250</v>
      </c>
      <c r="C115" s="8"/>
      <c r="D115" s="12"/>
    </row>
    <row r="116" spans="1:4" ht="15.75">
      <c r="A116" s="47">
        <v>110</v>
      </c>
      <c r="B116" s="28" t="s">
        <v>50</v>
      </c>
      <c r="C116" s="1" t="s">
        <v>1</v>
      </c>
      <c r="D116" s="21">
        <v>120</v>
      </c>
    </row>
    <row r="117" spans="1:4" ht="15.75">
      <c r="A117" s="44">
        <v>111</v>
      </c>
      <c r="B117" s="5" t="s">
        <v>51</v>
      </c>
      <c r="C117" s="4" t="s">
        <v>129</v>
      </c>
      <c r="D117" s="20">
        <v>12</v>
      </c>
    </row>
    <row r="118" spans="1:4" ht="15.75">
      <c r="A118" s="47">
        <v>112</v>
      </c>
      <c r="B118" s="5" t="s">
        <v>52</v>
      </c>
      <c r="C118" s="4" t="s">
        <v>1</v>
      </c>
      <c r="D118" s="20">
        <v>20</v>
      </c>
    </row>
    <row r="119" spans="1:4" ht="15.75">
      <c r="A119" s="44">
        <v>113</v>
      </c>
      <c r="B119" s="5" t="s">
        <v>53</v>
      </c>
      <c r="C119" s="4" t="s">
        <v>129</v>
      </c>
      <c r="D119" s="20">
        <v>18</v>
      </c>
    </row>
    <row r="120" spans="1:4" ht="15.75">
      <c r="A120" s="47">
        <v>114</v>
      </c>
      <c r="B120" s="5" t="s">
        <v>54</v>
      </c>
      <c r="C120" s="4" t="s">
        <v>1</v>
      </c>
      <c r="D120" s="20">
        <v>36</v>
      </c>
    </row>
    <row r="121" spans="1:4" ht="15.75">
      <c r="A121" s="44">
        <v>115</v>
      </c>
      <c r="B121" s="5" t="s">
        <v>55</v>
      </c>
      <c r="C121" s="4" t="s">
        <v>129</v>
      </c>
      <c r="D121" s="20">
        <v>8</v>
      </c>
    </row>
    <row r="122" spans="1:4" ht="15.75">
      <c r="A122" s="47">
        <v>116</v>
      </c>
      <c r="B122" s="5" t="s">
        <v>56</v>
      </c>
      <c r="C122" s="4" t="s">
        <v>1</v>
      </c>
      <c r="D122" s="20">
        <v>30</v>
      </c>
    </row>
    <row r="123" spans="1:4" ht="15.75">
      <c r="A123" s="44">
        <v>117</v>
      </c>
      <c r="B123" s="5" t="s">
        <v>57</v>
      </c>
      <c r="C123" s="4" t="s">
        <v>129</v>
      </c>
      <c r="D123" s="20">
        <v>120</v>
      </c>
    </row>
    <row r="124" spans="1:4" ht="15.75">
      <c r="A124" s="47">
        <v>118</v>
      </c>
      <c r="B124" s="5" t="s">
        <v>58</v>
      </c>
      <c r="C124" s="4" t="s">
        <v>1</v>
      </c>
      <c r="D124" s="20">
        <v>300</v>
      </c>
    </row>
    <row r="125" spans="1:4" ht="15.75">
      <c r="A125" s="44">
        <v>119</v>
      </c>
      <c r="B125" s="5" t="s">
        <v>59</v>
      </c>
      <c r="C125" s="4" t="s">
        <v>314</v>
      </c>
      <c r="D125" s="20">
        <v>9</v>
      </c>
    </row>
    <row r="126" spans="1:4" ht="15.75">
      <c r="A126" s="47">
        <v>120</v>
      </c>
      <c r="B126" s="5" t="s">
        <v>60</v>
      </c>
      <c r="C126" s="4" t="s">
        <v>1</v>
      </c>
      <c r="D126" s="20">
        <v>24</v>
      </c>
    </row>
    <row r="127" spans="1:4" ht="15.75">
      <c r="A127" s="44">
        <v>121</v>
      </c>
      <c r="B127" s="5" t="s">
        <v>61</v>
      </c>
      <c r="C127" s="4" t="s">
        <v>129</v>
      </c>
      <c r="D127" s="20">
        <v>160</v>
      </c>
    </row>
    <row r="128" spans="1:4" ht="15.75">
      <c r="A128" s="47">
        <v>122</v>
      </c>
      <c r="B128" s="5" t="s">
        <v>62</v>
      </c>
      <c r="C128" s="4" t="s">
        <v>129</v>
      </c>
      <c r="D128" s="20">
        <v>140</v>
      </c>
    </row>
    <row r="129" spans="1:4" ht="15.75">
      <c r="A129" s="44">
        <v>123</v>
      </c>
      <c r="B129" s="5" t="s">
        <v>63</v>
      </c>
      <c r="C129" s="4" t="s">
        <v>129</v>
      </c>
      <c r="D129" s="20">
        <v>38</v>
      </c>
    </row>
    <row r="130" spans="1:4" ht="15.75">
      <c r="A130" s="47">
        <v>124</v>
      </c>
      <c r="B130" s="5" t="s">
        <v>64</v>
      </c>
      <c r="C130" s="4" t="s">
        <v>129</v>
      </c>
      <c r="D130" s="20">
        <v>18</v>
      </c>
    </row>
    <row r="131" spans="1:4" ht="15.75">
      <c r="A131" s="44">
        <v>125</v>
      </c>
      <c r="B131" s="5" t="s">
        <v>65</v>
      </c>
      <c r="C131" s="4" t="s">
        <v>129</v>
      </c>
      <c r="D131" s="20">
        <v>8</v>
      </c>
    </row>
    <row r="132" spans="1:4" ht="15.75">
      <c r="A132" s="47">
        <v>126</v>
      </c>
      <c r="B132" s="5" t="s">
        <v>66</v>
      </c>
      <c r="C132" s="4" t="s">
        <v>129</v>
      </c>
      <c r="D132" s="20">
        <v>12</v>
      </c>
    </row>
    <row r="133" spans="1:4" ht="15.75">
      <c r="A133" s="44">
        <v>127</v>
      </c>
      <c r="B133" s="5" t="s">
        <v>67</v>
      </c>
      <c r="C133" s="4" t="s">
        <v>129</v>
      </c>
      <c r="D133" s="20">
        <v>1</v>
      </c>
    </row>
    <row r="134" spans="1:4" ht="31.5">
      <c r="A134" s="47">
        <v>128</v>
      </c>
      <c r="B134" s="5" t="s">
        <v>316</v>
      </c>
      <c r="C134" s="4" t="s">
        <v>317</v>
      </c>
      <c r="D134" s="20">
        <v>1</v>
      </c>
    </row>
    <row r="135" spans="1:4" ht="15.75">
      <c r="A135" s="44">
        <v>129</v>
      </c>
      <c r="B135" s="30" t="s">
        <v>251</v>
      </c>
      <c r="C135" s="8"/>
      <c r="D135" s="12"/>
    </row>
    <row r="136" spans="1:4" ht="31.5">
      <c r="A136" s="47">
        <v>130</v>
      </c>
      <c r="B136" s="5" t="s">
        <v>69</v>
      </c>
      <c r="C136" s="4" t="s">
        <v>315</v>
      </c>
      <c r="D136" s="20">
        <v>1</v>
      </c>
    </row>
    <row r="137" spans="1:4" ht="15.75">
      <c r="A137" s="44">
        <v>131</v>
      </c>
      <c r="B137" s="5" t="s">
        <v>70</v>
      </c>
      <c r="C137" s="4" t="s">
        <v>129</v>
      </c>
      <c r="D137" s="20">
        <v>1</v>
      </c>
    </row>
    <row r="138" spans="1:4" ht="15.75">
      <c r="A138" s="47">
        <v>132</v>
      </c>
      <c r="B138" s="5" t="s">
        <v>340</v>
      </c>
      <c r="C138" s="4" t="s">
        <v>129</v>
      </c>
      <c r="D138" s="20">
        <v>2</v>
      </c>
    </row>
    <row r="139" spans="1:4" ht="15.75">
      <c r="A139" s="44">
        <v>133</v>
      </c>
      <c r="B139" s="5" t="s">
        <v>71</v>
      </c>
      <c r="C139" s="4" t="s">
        <v>1</v>
      </c>
      <c r="D139" s="20">
        <v>80</v>
      </c>
    </row>
    <row r="140" spans="1:4" ht="15.75">
      <c r="A140" s="47">
        <v>134</v>
      </c>
      <c r="B140" s="5" t="s">
        <v>72</v>
      </c>
      <c r="C140" s="4" t="s">
        <v>1</v>
      </c>
      <c r="D140" s="20">
        <v>30</v>
      </c>
    </row>
    <row r="141" spans="1:4" ht="15.75">
      <c r="A141" s="44">
        <v>135</v>
      </c>
      <c r="B141" s="5" t="s">
        <v>73</v>
      </c>
      <c r="C141" s="4" t="s">
        <v>1</v>
      </c>
      <c r="D141" s="20">
        <v>15</v>
      </c>
    </row>
    <row r="142" spans="1:4" ht="15.75">
      <c r="A142" s="47">
        <v>136</v>
      </c>
      <c r="B142" s="5" t="s">
        <v>50</v>
      </c>
      <c r="C142" s="4" t="s">
        <v>1</v>
      </c>
      <c r="D142" s="20">
        <v>60</v>
      </c>
    </row>
    <row r="143" spans="1:4" ht="15.75">
      <c r="A143" s="44">
        <v>137</v>
      </c>
      <c r="B143" s="5" t="s">
        <v>74</v>
      </c>
      <c r="C143" s="4" t="s">
        <v>1</v>
      </c>
      <c r="D143" s="20">
        <v>12</v>
      </c>
    </row>
    <row r="144" spans="1:4" ht="15.75">
      <c r="A144" s="47">
        <v>138</v>
      </c>
      <c r="B144" s="5" t="s">
        <v>75</v>
      </c>
      <c r="C144" s="4" t="s">
        <v>1</v>
      </c>
      <c r="D144" s="20">
        <v>18</v>
      </c>
    </row>
    <row r="145" spans="1:4" ht="15.75">
      <c r="A145" s="44">
        <v>139</v>
      </c>
      <c r="B145" s="5" t="s">
        <v>60</v>
      </c>
      <c r="C145" s="4" t="s">
        <v>1</v>
      </c>
      <c r="D145" s="20">
        <v>5</v>
      </c>
    </row>
    <row r="146" spans="1:4" ht="15.75">
      <c r="A146" s="47">
        <v>140</v>
      </c>
      <c r="B146" s="5" t="s">
        <v>76</v>
      </c>
      <c r="C146" s="4" t="s">
        <v>315</v>
      </c>
      <c r="D146" s="20">
        <v>1</v>
      </c>
    </row>
    <row r="147" spans="1:4" ht="15.75">
      <c r="A147" s="44">
        <v>141</v>
      </c>
      <c r="B147" s="49" t="s">
        <v>252</v>
      </c>
      <c r="C147" s="8"/>
      <c r="D147" s="12"/>
    </row>
    <row r="148" spans="1:4" ht="31.5">
      <c r="A148" s="47">
        <v>142</v>
      </c>
      <c r="B148" s="34" t="s">
        <v>325</v>
      </c>
      <c r="C148" s="4" t="s">
        <v>129</v>
      </c>
      <c r="D148" s="20">
        <v>3</v>
      </c>
    </row>
    <row r="149" spans="1:4" ht="15.75">
      <c r="A149" s="44">
        <v>143</v>
      </c>
      <c r="B149" s="50" t="s">
        <v>253</v>
      </c>
      <c r="C149" s="8"/>
      <c r="D149" s="12"/>
    </row>
    <row r="150" spans="1:4" ht="15.75">
      <c r="A150" s="47">
        <v>144</v>
      </c>
      <c r="B150" s="32" t="s">
        <v>212</v>
      </c>
      <c r="C150" s="13"/>
      <c r="D150" s="3"/>
    </row>
    <row r="151" spans="1:4" ht="31.5">
      <c r="A151" s="44">
        <v>145</v>
      </c>
      <c r="B151" s="5" t="s">
        <v>23</v>
      </c>
      <c r="C151" s="13" t="s">
        <v>1</v>
      </c>
      <c r="D151" s="2">
        <v>40</v>
      </c>
    </row>
    <row r="152" spans="1:4" ht="15.75">
      <c r="A152" s="47">
        <v>146</v>
      </c>
      <c r="B152" s="5" t="s">
        <v>24</v>
      </c>
      <c r="C152" s="13" t="s">
        <v>1</v>
      </c>
      <c r="D152" s="2">
        <v>22</v>
      </c>
    </row>
    <row r="153" spans="1:4" ht="15.75">
      <c r="A153" s="44">
        <v>147</v>
      </c>
      <c r="B153" s="5" t="s">
        <v>25</v>
      </c>
      <c r="C153" s="13" t="s">
        <v>2</v>
      </c>
      <c r="D153" s="2">
        <v>3</v>
      </c>
    </row>
    <row r="154" spans="1:4" ht="15.75">
      <c r="A154" s="47">
        <v>148</v>
      </c>
      <c r="B154" s="5" t="s">
        <v>3</v>
      </c>
      <c r="C154" s="13" t="s">
        <v>315</v>
      </c>
      <c r="D154" s="2">
        <v>1</v>
      </c>
    </row>
    <row r="155" spans="1:4" ht="15.75">
      <c r="A155" s="44">
        <v>149</v>
      </c>
      <c r="B155" s="5" t="s">
        <v>26</v>
      </c>
      <c r="C155" s="13" t="s">
        <v>68</v>
      </c>
      <c r="D155" s="2">
        <v>20</v>
      </c>
    </row>
    <row r="156" spans="1:4" ht="15.75">
      <c r="A156" s="47">
        <v>150</v>
      </c>
      <c r="B156" s="5" t="s">
        <v>27</v>
      </c>
      <c r="C156" s="13" t="s">
        <v>129</v>
      </c>
      <c r="D156" s="2">
        <v>1</v>
      </c>
    </row>
    <row r="157" spans="1:4" ht="15.75">
      <c r="A157" s="44">
        <v>151</v>
      </c>
      <c r="B157" s="32" t="s">
        <v>213</v>
      </c>
      <c r="C157" s="13"/>
      <c r="D157" s="3"/>
    </row>
    <row r="158" spans="1:4" ht="18" customHeight="1">
      <c r="A158" s="47">
        <v>152</v>
      </c>
      <c r="B158" s="5" t="s">
        <v>41</v>
      </c>
      <c r="C158" s="13" t="s">
        <v>1</v>
      </c>
      <c r="D158" s="3">
        <v>133</v>
      </c>
    </row>
    <row r="159" spans="1:4" ht="15.75">
      <c r="A159" s="44">
        <v>153</v>
      </c>
      <c r="B159" s="5" t="s">
        <v>42</v>
      </c>
      <c r="C159" s="13" t="s">
        <v>129</v>
      </c>
      <c r="D159" s="3">
        <v>54</v>
      </c>
    </row>
    <row r="160" spans="1:4" ht="15.75">
      <c r="A160" s="47">
        <v>154</v>
      </c>
      <c r="B160" s="5" t="s">
        <v>43</v>
      </c>
      <c r="C160" s="13" t="s">
        <v>2</v>
      </c>
      <c r="D160" s="3">
        <v>9</v>
      </c>
    </row>
    <row r="161" spans="1:4" ht="29.25" customHeight="1">
      <c r="A161" s="44">
        <v>155</v>
      </c>
      <c r="B161" s="5" t="s">
        <v>44</v>
      </c>
      <c r="C161" s="13" t="s">
        <v>2</v>
      </c>
      <c r="D161" s="3">
        <v>54</v>
      </c>
    </row>
    <row r="162" spans="1:4" ht="15.75">
      <c r="A162" s="47">
        <v>156</v>
      </c>
      <c r="B162" s="5" t="s">
        <v>45</v>
      </c>
      <c r="C162" s="13" t="s">
        <v>129</v>
      </c>
      <c r="D162" s="3">
        <v>54</v>
      </c>
    </row>
    <row r="163" spans="1:4" ht="15.75">
      <c r="A163" s="44">
        <v>157</v>
      </c>
      <c r="B163" s="5" t="s">
        <v>46</v>
      </c>
      <c r="C163" s="13" t="s">
        <v>2</v>
      </c>
      <c r="D163" s="3">
        <v>53</v>
      </c>
    </row>
    <row r="164" spans="1:4" ht="31.5">
      <c r="A164" s="47">
        <v>158</v>
      </c>
      <c r="B164" s="5" t="s">
        <v>211</v>
      </c>
      <c r="C164" s="13" t="s">
        <v>129</v>
      </c>
      <c r="D164" s="3">
        <v>9</v>
      </c>
    </row>
    <row r="165" spans="1:4" ht="15.75">
      <c r="A165" s="44">
        <v>159</v>
      </c>
      <c r="B165" s="5" t="s">
        <v>47</v>
      </c>
      <c r="C165" s="13" t="s">
        <v>130</v>
      </c>
      <c r="D165" s="3">
        <v>3.5</v>
      </c>
    </row>
    <row r="166" spans="1:4" ht="31.5">
      <c r="A166" s="47">
        <v>160</v>
      </c>
      <c r="B166" s="5" t="s">
        <v>48</v>
      </c>
      <c r="C166" s="13" t="s">
        <v>2</v>
      </c>
      <c r="D166" s="3">
        <v>53</v>
      </c>
    </row>
    <row r="167" spans="1:4" ht="15.75">
      <c r="A167" s="44">
        <v>161</v>
      </c>
      <c r="B167" s="23" t="s">
        <v>214</v>
      </c>
      <c r="C167" s="13" t="s">
        <v>315</v>
      </c>
      <c r="D167" s="3">
        <v>54</v>
      </c>
    </row>
    <row r="168" spans="1:4" ht="15.75">
      <c r="A168" s="47">
        <v>162</v>
      </c>
      <c r="B168" s="5" t="s">
        <v>49</v>
      </c>
      <c r="C168" s="13" t="s">
        <v>315</v>
      </c>
      <c r="D168" s="3">
        <v>1</v>
      </c>
    </row>
    <row r="169" spans="1:4" ht="15.75">
      <c r="A169" s="44">
        <v>163</v>
      </c>
      <c r="B169" s="5" t="s">
        <v>203</v>
      </c>
      <c r="C169" s="13" t="s">
        <v>144</v>
      </c>
      <c r="D169" s="3">
        <v>1</v>
      </c>
    </row>
    <row r="170" spans="1:4" ht="15.75">
      <c r="A170" s="47">
        <v>164</v>
      </c>
      <c r="B170" s="32" t="s">
        <v>124</v>
      </c>
      <c r="C170" s="13"/>
      <c r="D170" s="3"/>
    </row>
    <row r="171" spans="1:4" ht="15.75">
      <c r="A171" s="44">
        <v>165</v>
      </c>
      <c r="B171" s="5" t="s">
        <v>310</v>
      </c>
      <c r="C171" s="13" t="s">
        <v>314</v>
      </c>
      <c r="D171" s="3">
        <v>8</v>
      </c>
    </row>
    <row r="172" spans="1:4" ht="15.75">
      <c r="A172" s="47">
        <v>166</v>
      </c>
      <c r="B172" s="32" t="s">
        <v>254</v>
      </c>
      <c r="C172" s="13" t="s">
        <v>315</v>
      </c>
      <c r="D172" s="3"/>
    </row>
    <row r="173" spans="1:4" ht="15.75">
      <c r="A173" s="44">
        <v>167</v>
      </c>
      <c r="B173" s="29" t="s">
        <v>4</v>
      </c>
      <c r="C173" s="13"/>
      <c r="D173" s="3"/>
    </row>
    <row r="174" spans="1:4" ht="15.75">
      <c r="A174" s="47">
        <v>168</v>
      </c>
      <c r="B174" s="5" t="s">
        <v>5</v>
      </c>
      <c r="C174" s="13" t="s">
        <v>129</v>
      </c>
      <c r="D174" s="3">
        <v>3</v>
      </c>
    </row>
    <row r="175" spans="1:4" ht="15.75">
      <c r="A175" s="44">
        <v>169</v>
      </c>
      <c r="B175" s="5" t="s">
        <v>6</v>
      </c>
      <c r="C175" s="13" t="s">
        <v>129</v>
      </c>
      <c r="D175" s="3">
        <v>1</v>
      </c>
    </row>
    <row r="176" spans="1:4" ht="15.75">
      <c r="A176" s="47">
        <v>170</v>
      </c>
      <c r="B176" s="5" t="s">
        <v>8</v>
      </c>
      <c r="C176" s="13" t="s">
        <v>129</v>
      </c>
      <c r="D176" s="3">
        <v>1</v>
      </c>
    </row>
    <row r="177" spans="1:4" ht="15.75">
      <c r="A177" s="44">
        <v>171</v>
      </c>
      <c r="B177" s="5" t="s">
        <v>7</v>
      </c>
      <c r="C177" s="13" t="s">
        <v>129</v>
      </c>
      <c r="D177" s="3">
        <v>6</v>
      </c>
    </row>
    <row r="178" spans="1:4" ht="47.25">
      <c r="A178" s="47">
        <v>172</v>
      </c>
      <c r="B178" s="5" t="s">
        <v>207</v>
      </c>
      <c r="C178" s="13" t="s">
        <v>315</v>
      </c>
      <c r="D178" s="3">
        <v>1</v>
      </c>
    </row>
    <row r="179" spans="1:4" ht="15.75">
      <c r="A179" s="44">
        <v>173</v>
      </c>
      <c r="B179" s="5" t="s">
        <v>9</v>
      </c>
      <c r="C179" s="13" t="s">
        <v>129</v>
      </c>
      <c r="D179" s="3">
        <v>2</v>
      </c>
    </row>
    <row r="180" spans="1:4" ht="15.75">
      <c r="A180" s="47">
        <v>174</v>
      </c>
      <c r="B180" s="5" t="s">
        <v>10</v>
      </c>
      <c r="C180" s="13" t="s">
        <v>129</v>
      </c>
      <c r="D180" s="3">
        <v>2</v>
      </c>
    </row>
    <row r="181" spans="1:4" ht="15.75">
      <c r="A181" s="44">
        <v>175</v>
      </c>
      <c r="B181" s="5" t="s">
        <v>11</v>
      </c>
      <c r="C181" s="13" t="s">
        <v>129</v>
      </c>
      <c r="D181" s="3">
        <v>1</v>
      </c>
    </row>
    <row r="182" spans="1:4" ht="15.75">
      <c r="A182" s="47">
        <v>176</v>
      </c>
      <c r="B182" s="5" t="s">
        <v>208</v>
      </c>
      <c r="C182" s="13" t="s">
        <v>315</v>
      </c>
      <c r="D182" s="3">
        <v>1</v>
      </c>
    </row>
    <row r="183" spans="1:4" ht="78.75">
      <c r="A183" s="44">
        <v>177</v>
      </c>
      <c r="B183" s="5" t="s">
        <v>256</v>
      </c>
      <c r="C183" s="13" t="s">
        <v>1</v>
      </c>
      <c r="D183" s="3">
        <v>10</v>
      </c>
    </row>
    <row r="184" spans="1:4" ht="15.75">
      <c r="A184" s="47">
        <v>178</v>
      </c>
      <c r="B184" s="5" t="s">
        <v>229</v>
      </c>
      <c r="C184" s="13" t="s">
        <v>1</v>
      </c>
      <c r="D184" s="3">
        <v>2.5</v>
      </c>
    </row>
    <row r="185" spans="1:4" ht="15.75">
      <c r="A185" s="44">
        <v>179</v>
      </c>
      <c r="B185" s="5" t="s">
        <v>230</v>
      </c>
      <c r="C185" s="13" t="s">
        <v>1</v>
      </c>
      <c r="D185" s="3">
        <v>36</v>
      </c>
    </row>
    <row r="186" spans="1:4" ht="15.75">
      <c r="A186" s="47">
        <v>180</v>
      </c>
      <c r="B186" s="5" t="s">
        <v>231</v>
      </c>
      <c r="C186" s="13" t="s">
        <v>1</v>
      </c>
      <c r="D186" s="3">
        <v>29</v>
      </c>
    </row>
    <row r="187" spans="1:4" ht="15.75">
      <c r="A187" s="44">
        <v>181</v>
      </c>
      <c r="B187" s="5" t="s">
        <v>12</v>
      </c>
      <c r="C187" s="13" t="s">
        <v>315</v>
      </c>
      <c r="D187" s="3">
        <v>1</v>
      </c>
    </row>
    <row r="188" spans="1:4" ht="15.75">
      <c r="A188" s="47">
        <v>182</v>
      </c>
      <c r="B188" s="5" t="s">
        <v>13</v>
      </c>
      <c r="C188" s="13" t="s">
        <v>129</v>
      </c>
      <c r="D188" s="3">
        <v>10</v>
      </c>
    </row>
    <row r="189" spans="1:4" ht="15.75">
      <c r="A189" s="44">
        <v>183</v>
      </c>
      <c r="B189" s="5" t="s">
        <v>14</v>
      </c>
      <c r="C189" s="13" t="s">
        <v>2</v>
      </c>
      <c r="D189" s="3">
        <v>1</v>
      </c>
    </row>
    <row r="190" spans="1:4" ht="15.75">
      <c r="A190" s="47">
        <v>184</v>
      </c>
      <c r="B190" s="5" t="s">
        <v>15</v>
      </c>
      <c r="C190" s="13" t="s">
        <v>315</v>
      </c>
      <c r="D190" s="3">
        <v>2</v>
      </c>
    </row>
    <row r="191" spans="1:4" ht="15.75">
      <c r="A191" s="44">
        <v>185</v>
      </c>
      <c r="B191" s="5" t="s">
        <v>16</v>
      </c>
      <c r="C191" s="13" t="s">
        <v>315</v>
      </c>
      <c r="D191" s="3">
        <v>1</v>
      </c>
    </row>
    <row r="192" spans="1:4" ht="31.5">
      <c r="A192" s="47">
        <v>186</v>
      </c>
      <c r="B192" s="5" t="s">
        <v>17</v>
      </c>
      <c r="C192" s="13" t="s">
        <v>130</v>
      </c>
      <c r="D192" s="3">
        <v>0.1</v>
      </c>
    </row>
    <row r="193" spans="1:4" ht="15.75">
      <c r="A193" s="44">
        <v>187</v>
      </c>
      <c r="B193" s="5" t="s">
        <v>205</v>
      </c>
      <c r="C193" s="13" t="s">
        <v>204</v>
      </c>
      <c r="D193" s="3">
        <v>1</v>
      </c>
    </row>
    <row r="194" spans="1:4" ht="15.75">
      <c r="A194" s="47">
        <v>188</v>
      </c>
      <c r="B194" s="19" t="s">
        <v>311</v>
      </c>
      <c r="C194" s="13" t="s">
        <v>315</v>
      </c>
      <c r="D194" s="3">
        <v>1</v>
      </c>
    </row>
    <row r="195" spans="1:4" ht="15.75">
      <c r="A195" s="44">
        <v>189</v>
      </c>
      <c r="B195" s="32" t="s">
        <v>206</v>
      </c>
      <c r="C195" s="13"/>
      <c r="D195" s="3"/>
    </row>
    <row r="196" spans="1:4" ht="78.75">
      <c r="A196" s="47">
        <v>190</v>
      </c>
      <c r="B196" s="5" t="s">
        <v>257</v>
      </c>
      <c r="C196" s="13" t="s">
        <v>1</v>
      </c>
      <c r="D196" s="3">
        <v>125</v>
      </c>
    </row>
    <row r="197" spans="1:4" ht="15.75">
      <c r="A197" s="44">
        <v>191</v>
      </c>
      <c r="B197" s="5" t="s">
        <v>232</v>
      </c>
      <c r="C197" s="13" t="s">
        <v>1</v>
      </c>
      <c r="D197" s="3">
        <v>54</v>
      </c>
    </row>
    <row r="198" spans="1:4" ht="47.25">
      <c r="A198" s="47">
        <v>192</v>
      </c>
      <c r="B198" s="5" t="s">
        <v>209</v>
      </c>
      <c r="C198" s="13" t="s">
        <v>315</v>
      </c>
      <c r="D198" s="3">
        <v>54</v>
      </c>
    </row>
    <row r="199" spans="1:4" ht="15.75">
      <c r="A199" s="44">
        <v>193</v>
      </c>
      <c r="B199" s="5" t="s">
        <v>28</v>
      </c>
      <c r="C199" s="13" t="s">
        <v>129</v>
      </c>
      <c r="D199" s="3">
        <v>54</v>
      </c>
    </row>
    <row r="200" spans="1:4" ht="15.75">
      <c r="A200" s="47">
        <v>194</v>
      </c>
      <c r="B200" s="5" t="s">
        <v>29</v>
      </c>
      <c r="C200" s="13" t="s">
        <v>129</v>
      </c>
      <c r="D200" s="3">
        <v>54</v>
      </c>
    </row>
    <row r="201" spans="1:4" ht="15.75">
      <c r="A201" s="44">
        <v>195</v>
      </c>
      <c r="B201" s="5" t="s">
        <v>30</v>
      </c>
      <c r="C201" s="13" t="s">
        <v>2</v>
      </c>
      <c r="D201" s="3">
        <v>54</v>
      </c>
    </row>
    <row r="202" spans="1:4" ht="15.75">
      <c r="A202" s="47">
        <v>196</v>
      </c>
      <c r="B202" s="5" t="s">
        <v>16</v>
      </c>
      <c r="C202" s="13" t="s">
        <v>315</v>
      </c>
      <c r="D202" s="3">
        <v>1</v>
      </c>
    </row>
    <row r="203" spans="1:4" ht="15.75">
      <c r="A203" s="44">
        <v>197</v>
      </c>
      <c r="B203" s="5" t="s">
        <v>31</v>
      </c>
      <c r="C203" s="13" t="s">
        <v>2</v>
      </c>
      <c r="D203" s="3">
        <v>54</v>
      </c>
    </row>
    <row r="204" spans="1:4" ht="15.75">
      <c r="A204" s="47">
        <v>198</v>
      </c>
      <c r="B204" s="5" t="s">
        <v>32</v>
      </c>
      <c r="C204" s="13" t="s">
        <v>315</v>
      </c>
      <c r="D204" s="3">
        <v>54</v>
      </c>
    </row>
    <row r="205" spans="1:4" ht="15.75">
      <c r="A205" s="44">
        <v>199</v>
      </c>
      <c r="B205" s="5" t="s">
        <v>123</v>
      </c>
      <c r="C205" s="13" t="s">
        <v>129</v>
      </c>
      <c r="D205" s="3">
        <v>54</v>
      </c>
    </row>
    <row r="206" spans="1:4" ht="21" customHeight="1">
      <c r="A206" s="47">
        <v>200</v>
      </c>
      <c r="B206" s="5" t="s">
        <v>258</v>
      </c>
      <c r="C206" s="13" t="s">
        <v>204</v>
      </c>
      <c r="D206" s="3">
        <v>1</v>
      </c>
    </row>
    <row r="207" spans="1:4" ht="24" customHeight="1">
      <c r="A207" s="44">
        <v>201</v>
      </c>
      <c r="B207" s="5" t="s">
        <v>308</v>
      </c>
      <c r="C207" s="13" t="s">
        <v>315</v>
      </c>
      <c r="D207" s="3">
        <v>1</v>
      </c>
    </row>
    <row r="208" spans="1:4" ht="15.75">
      <c r="A208" s="47">
        <v>202</v>
      </c>
      <c r="B208" s="32" t="s">
        <v>215</v>
      </c>
      <c r="C208" s="13"/>
      <c r="D208" s="3"/>
    </row>
    <row r="209" spans="1:4" ht="63">
      <c r="A209" s="44">
        <v>203</v>
      </c>
      <c r="B209" s="5" t="s">
        <v>352</v>
      </c>
      <c r="C209" s="13" t="s">
        <v>1</v>
      </c>
      <c r="D209" s="3">
        <v>3</v>
      </c>
    </row>
    <row r="210" spans="1:4" ht="15.75">
      <c r="A210" s="47">
        <v>204</v>
      </c>
      <c r="B210" s="5" t="s">
        <v>341</v>
      </c>
      <c r="C210" s="13" t="s">
        <v>1</v>
      </c>
      <c r="D210" s="3">
        <v>6.5</v>
      </c>
    </row>
    <row r="211" spans="1:4" ht="15.75">
      <c r="A211" s="44">
        <v>205</v>
      </c>
      <c r="B211" s="5" t="s">
        <v>342</v>
      </c>
      <c r="C211" s="13" t="s">
        <v>1</v>
      </c>
      <c r="D211" s="3">
        <v>31</v>
      </c>
    </row>
    <row r="212" spans="1:4" ht="15.75">
      <c r="A212" s="47">
        <v>206</v>
      </c>
      <c r="B212" s="5" t="s">
        <v>343</v>
      </c>
      <c r="C212" s="13" t="s">
        <v>1</v>
      </c>
      <c r="D212" s="3">
        <v>37</v>
      </c>
    </row>
    <row r="213" spans="1:4" ht="15.75">
      <c r="A213" s="44">
        <v>207</v>
      </c>
      <c r="B213" s="5" t="s">
        <v>344</v>
      </c>
      <c r="C213" s="13" t="s">
        <v>1</v>
      </c>
      <c r="D213" s="3">
        <v>37.5</v>
      </c>
    </row>
    <row r="214" spans="1:4" ht="15.75">
      <c r="A214" s="47">
        <v>208</v>
      </c>
      <c r="B214" s="5" t="s">
        <v>345</v>
      </c>
      <c r="C214" s="13" t="s">
        <v>1</v>
      </c>
      <c r="D214" s="3">
        <v>5.5</v>
      </c>
    </row>
    <row r="215" spans="1:4" ht="15.75">
      <c r="A215" s="44">
        <v>209</v>
      </c>
      <c r="B215" s="5" t="s">
        <v>18</v>
      </c>
      <c r="C215" s="13" t="s">
        <v>129</v>
      </c>
      <c r="D215" s="3">
        <v>11</v>
      </c>
    </row>
    <row r="216" spans="1:4" ht="15.75">
      <c r="A216" s="47">
        <v>210</v>
      </c>
      <c r="B216" s="5" t="s">
        <v>19</v>
      </c>
      <c r="C216" s="13" t="s">
        <v>129</v>
      </c>
      <c r="D216" s="3">
        <v>3</v>
      </c>
    </row>
    <row r="217" spans="1:4" ht="15.75">
      <c r="A217" s="44">
        <v>211</v>
      </c>
      <c r="B217" s="5" t="s">
        <v>20</v>
      </c>
      <c r="C217" s="13" t="s">
        <v>129</v>
      </c>
      <c r="D217" s="3">
        <v>3</v>
      </c>
    </row>
    <row r="218" spans="1:4" ht="15.75">
      <c r="A218" s="47">
        <v>212</v>
      </c>
      <c r="B218" s="5" t="s">
        <v>20</v>
      </c>
      <c r="C218" s="13" t="s">
        <v>129</v>
      </c>
      <c r="D218" s="3">
        <v>11</v>
      </c>
    </row>
    <row r="219" spans="1:4" ht="15.75">
      <c r="A219" s="44">
        <v>213</v>
      </c>
      <c r="B219" s="5" t="s">
        <v>21</v>
      </c>
      <c r="C219" s="13" t="s">
        <v>315</v>
      </c>
      <c r="D219" s="3">
        <v>1</v>
      </c>
    </row>
    <row r="220" spans="1:4" ht="31.5">
      <c r="A220" s="47">
        <v>214</v>
      </c>
      <c r="B220" s="5" t="s">
        <v>22</v>
      </c>
      <c r="C220" s="13" t="s">
        <v>130</v>
      </c>
      <c r="D220" s="3">
        <v>0.1</v>
      </c>
    </row>
    <row r="221" spans="1:4" ht="15.75">
      <c r="A221" s="44">
        <v>215</v>
      </c>
      <c r="B221" s="5" t="s">
        <v>308</v>
      </c>
      <c r="C221" s="13" t="s">
        <v>315</v>
      </c>
      <c r="D221" s="3">
        <v>1</v>
      </c>
    </row>
    <row r="222" spans="1:4" ht="15.75">
      <c r="A222" s="47">
        <v>216</v>
      </c>
      <c r="B222" s="32" t="s">
        <v>216</v>
      </c>
      <c r="C222" s="13"/>
      <c r="D222" s="3"/>
    </row>
    <row r="223" spans="1:4" ht="70.5" customHeight="1">
      <c r="A223" s="44">
        <v>217</v>
      </c>
      <c r="B223" s="5" t="s">
        <v>259</v>
      </c>
      <c r="C223" s="13" t="s">
        <v>1</v>
      </c>
      <c r="D223" s="3">
        <v>175</v>
      </c>
    </row>
    <row r="224" spans="1:4" ht="54" customHeight="1">
      <c r="A224" s="47">
        <v>218</v>
      </c>
      <c r="B224" s="5" t="s">
        <v>233</v>
      </c>
      <c r="C224" s="13" t="s">
        <v>1</v>
      </c>
      <c r="D224" s="3">
        <v>50</v>
      </c>
    </row>
    <row r="225" spans="1:4" ht="15.75">
      <c r="A225" s="44">
        <v>219</v>
      </c>
      <c r="B225" s="5" t="s">
        <v>234</v>
      </c>
      <c r="C225" s="13" t="s">
        <v>1</v>
      </c>
      <c r="D225" s="3">
        <v>50</v>
      </c>
    </row>
    <row r="226" spans="1:4" ht="15.75">
      <c r="A226" s="47">
        <v>220</v>
      </c>
      <c r="B226" s="5" t="s">
        <v>235</v>
      </c>
      <c r="C226" s="13" t="s">
        <v>1</v>
      </c>
      <c r="D226" s="3">
        <v>178</v>
      </c>
    </row>
    <row r="227" spans="1:4" ht="15.75">
      <c r="A227" s="44">
        <v>221</v>
      </c>
      <c r="B227" s="5" t="s">
        <v>33</v>
      </c>
      <c r="C227" s="13" t="s">
        <v>129</v>
      </c>
      <c r="D227" s="3">
        <v>53</v>
      </c>
    </row>
    <row r="228" spans="1:4" ht="47.25">
      <c r="A228" s="47">
        <v>222</v>
      </c>
      <c r="B228" s="5" t="s">
        <v>210</v>
      </c>
      <c r="C228" s="13" t="s">
        <v>315</v>
      </c>
      <c r="D228" s="3">
        <v>54</v>
      </c>
    </row>
    <row r="229" spans="1:4" ht="15.75">
      <c r="A229" s="44">
        <v>223</v>
      </c>
      <c r="B229" s="5" t="s">
        <v>34</v>
      </c>
      <c r="C229" s="13" t="s">
        <v>129</v>
      </c>
      <c r="D229" s="3">
        <v>12</v>
      </c>
    </row>
    <row r="230" spans="1:4" ht="15.75">
      <c r="A230" s="47">
        <v>224</v>
      </c>
      <c r="B230" s="5" t="s">
        <v>35</v>
      </c>
      <c r="C230" s="13" t="s">
        <v>129</v>
      </c>
      <c r="D230" s="3">
        <v>57</v>
      </c>
    </row>
    <row r="231" spans="1:4" ht="15.75">
      <c r="A231" s="44">
        <v>225</v>
      </c>
      <c r="B231" s="5" t="s">
        <v>36</v>
      </c>
      <c r="C231" s="13" t="s">
        <v>315</v>
      </c>
      <c r="D231" s="3">
        <v>3</v>
      </c>
    </row>
    <row r="232" spans="1:4" ht="15.75">
      <c r="A232" s="47">
        <v>226</v>
      </c>
      <c r="B232" s="5" t="s">
        <v>37</v>
      </c>
      <c r="C232" s="13" t="s">
        <v>315</v>
      </c>
      <c r="D232" s="22">
        <v>1</v>
      </c>
    </row>
    <row r="233" spans="1:4" ht="15.75">
      <c r="A233" s="44">
        <v>227</v>
      </c>
      <c r="B233" s="5" t="s">
        <v>38</v>
      </c>
      <c r="C233" s="13" t="s">
        <v>2</v>
      </c>
      <c r="D233" s="3">
        <v>54</v>
      </c>
    </row>
    <row r="234" spans="1:4" ht="15.75">
      <c r="A234" s="47">
        <v>228</v>
      </c>
      <c r="B234" s="5" t="s">
        <v>39</v>
      </c>
      <c r="C234" s="13" t="s">
        <v>2</v>
      </c>
      <c r="D234" s="3">
        <v>107</v>
      </c>
    </row>
    <row r="235" spans="1:4" ht="27.75" customHeight="1">
      <c r="A235" s="44">
        <v>229</v>
      </c>
      <c r="B235" s="5" t="s">
        <v>40</v>
      </c>
      <c r="C235" s="13" t="s">
        <v>130</v>
      </c>
      <c r="D235" s="3">
        <v>0.2</v>
      </c>
    </row>
    <row r="236" spans="1:4" ht="15.75">
      <c r="A236" s="47">
        <v>230</v>
      </c>
      <c r="B236" s="5" t="s">
        <v>326</v>
      </c>
      <c r="C236" s="13" t="s">
        <v>315</v>
      </c>
      <c r="D236" s="3">
        <v>1</v>
      </c>
    </row>
    <row r="237" spans="1:4" ht="15.75">
      <c r="A237" s="44">
        <v>231</v>
      </c>
      <c r="B237" s="51" t="s">
        <v>255</v>
      </c>
      <c r="C237" s="6"/>
      <c r="D237" s="14"/>
    </row>
    <row r="238" spans="1:4" ht="15.75">
      <c r="A238" s="47">
        <v>232</v>
      </c>
      <c r="B238" s="33" t="s">
        <v>217</v>
      </c>
      <c r="C238" s="13"/>
      <c r="D238" s="3"/>
    </row>
    <row r="239" spans="1:4" ht="15.75">
      <c r="A239" s="44">
        <v>233</v>
      </c>
      <c r="B239" s="5" t="s">
        <v>224</v>
      </c>
      <c r="C239" s="13" t="s">
        <v>1</v>
      </c>
      <c r="D239" s="2">
        <v>525</v>
      </c>
    </row>
    <row r="240" spans="1:4" ht="15.75">
      <c r="A240" s="47">
        <v>234</v>
      </c>
      <c r="B240" s="5" t="s">
        <v>225</v>
      </c>
      <c r="C240" s="13" t="s">
        <v>1</v>
      </c>
      <c r="D240" s="2">
        <v>371</v>
      </c>
    </row>
    <row r="241" spans="1:4" ht="15.75">
      <c r="A241" s="44">
        <v>235</v>
      </c>
      <c r="B241" s="5" t="s">
        <v>226</v>
      </c>
      <c r="C241" s="13" t="s">
        <v>1</v>
      </c>
      <c r="D241" s="2">
        <v>28</v>
      </c>
    </row>
    <row r="242" spans="1:4" ht="15.75">
      <c r="A242" s="47">
        <v>236</v>
      </c>
      <c r="B242" s="5" t="s">
        <v>227</v>
      </c>
      <c r="C242" s="13" t="s">
        <v>1</v>
      </c>
      <c r="D242" s="2">
        <v>140</v>
      </c>
    </row>
    <row r="243" spans="1:4" ht="15.75">
      <c r="A243" s="44">
        <v>237</v>
      </c>
      <c r="B243" s="5" t="s">
        <v>228</v>
      </c>
      <c r="C243" s="13" t="s">
        <v>1</v>
      </c>
      <c r="D243" s="2">
        <v>55</v>
      </c>
    </row>
    <row r="244" spans="1:4" ht="15.75">
      <c r="A244" s="47">
        <v>238</v>
      </c>
      <c r="B244" s="5" t="s">
        <v>218</v>
      </c>
      <c r="C244" s="4" t="s">
        <v>315</v>
      </c>
      <c r="D244" s="2">
        <v>1</v>
      </c>
    </row>
    <row r="245" spans="1:4" ht="15.75">
      <c r="A245" s="44">
        <v>239</v>
      </c>
      <c r="B245" s="5" t="s">
        <v>77</v>
      </c>
      <c r="C245" s="13" t="s">
        <v>129</v>
      </c>
      <c r="D245" s="2">
        <v>1</v>
      </c>
    </row>
    <row r="246" spans="1:4" ht="15.75">
      <c r="A246" s="47">
        <v>240</v>
      </c>
      <c r="B246" s="5" t="s">
        <v>219</v>
      </c>
      <c r="C246" s="13" t="s">
        <v>129</v>
      </c>
      <c r="D246" s="2">
        <v>16</v>
      </c>
    </row>
    <row r="247" spans="1:4" ht="15.75">
      <c r="A247" s="44">
        <v>241</v>
      </c>
      <c r="B247" s="5" t="s">
        <v>260</v>
      </c>
      <c r="C247" s="4" t="s">
        <v>129</v>
      </c>
      <c r="D247" s="2">
        <v>8</v>
      </c>
    </row>
    <row r="248" spans="1:4" ht="15.75">
      <c r="A248" s="47">
        <v>242</v>
      </c>
      <c r="B248" s="5" t="s">
        <v>125</v>
      </c>
      <c r="C248" s="4" t="s">
        <v>315</v>
      </c>
      <c r="D248" s="2">
        <v>40</v>
      </c>
    </row>
    <row r="249" spans="1:4" ht="15.75">
      <c r="A249" s="44">
        <v>243</v>
      </c>
      <c r="B249" s="5" t="s">
        <v>126</v>
      </c>
      <c r="C249" s="4" t="s">
        <v>315</v>
      </c>
      <c r="D249" s="2">
        <v>8</v>
      </c>
    </row>
    <row r="250" spans="1:4" ht="15.75">
      <c r="A250" s="47">
        <v>244</v>
      </c>
      <c r="B250" s="5" t="s">
        <v>78</v>
      </c>
      <c r="C250" s="13" t="s">
        <v>129</v>
      </c>
      <c r="D250" s="2">
        <v>8</v>
      </c>
    </row>
    <row r="251" spans="1:4" ht="15.75">
      <c r="A251" s="44">
        <v>245</v>
      </c>
      <c r="B251" s="5" t="s">
        <v>261</v>
      </c>
      <c r="C251" s="13" t="s">
        <v>129</v>
      </c>
      <c r="D251" s="2">
        <v>5</v>
      </c>
    </row>
    <row r="252" spans="1:4" ht="15.75">
      <c r="A252" s="47">
        <v>246</v>
      </c>
      <c r="B252" s="5" t="s">
        <v>262</v>
      </c>
      <c r="C252" s="13" t="s">
        <v>129</v>
      </c>
      <c r="D252" s="2">
        <v>15</v>
      </c>
    </row>
    <row r="253" spans="1:4" ht="15.75">
      <c r="A253" s="44">
        <v>247</v>
      </c>
      <c r="B253" s="5" t="s">
        <v>263</v>
      </c>
      <c r="C253" s="13" t="s">
        <v>129</v>
      </c>
      <c r="D253" s="2">
        <v>4</v>
      </c>
    </row>
    <row r="254" spans="1:4" ht="15.75">
      <c r="A254" s="47">
        <v>248</v>
      </c>
      <c r="B254" s="5" t="s">
        <v>264</v>
      </c>
      <c r="C254" s="13" t="s">
        <v>129</v>
      </c>
      <c r="D254" s="2">
        <v>162</v>
      </c>
    </row>
    <row r="255" spans="1:4" ht="15.75">
      <c r="A255" s="44">
        <v>249</v>
      </c>
      <c r="B255" s="5" t="s">
        <v>265</v>
      </c>
      <c r="C255" s="13" t="s">
        <v>129</v>
      </c>
      <c r="D255" s="2">
        <v>162</v>
      </c>
    </row>
    <row r="256" spans="1:4" ht="15.75">
      <c r="A256" s="47">
        <v>250</v>
      </c>
      <c r="B256" s="5" t="s">
        <v>266</v>
      </c>
      <c r="C256" s="13" t="s">
        <v>129</v>
      </c>
      <c r="D256" s="2">
        <v>162</v>
      </c>
    </row>
    <row r="257" spans="1:4" ht="31.5">
      <c r="A257" s="44">
        <v>251</v>
      </c>
      <c r="B257" s="5" t="s">
        <v>267</v>
      </c>
      <c r="C257" s="4" t="s">
        <v>1</v>
      </c>
      <c r="D257" s="2">
        <v>40</v>
      </c>
    </row>
    <row r="258" spans="1:4" ht="31.5">
      <c r="A258" s="47">
        <v>252</v>
      </c>
      <c r="B258" s="5" t="s">
        <v>268</v>
      </c>
      <c r="C258" s="4" t="s">
        <v>1</v>
      </c>
      <c r="D258" s="2">
        <v>100</v>
      </c>
    </row>
    <row r="259" spans="1:4" ht="31.5">
      <c r="A259" s="44">
        <v>253</v>
      </c>
      <c r="B259" s="5" t="s">
        <v>269</v>
      </c>
      <c r="C259" s="4" t="s">
        <v>1</v>
      </c>
      <c r="D259" s="2">
        <v>28</v>
      </c>
    </row>
    <row r="260" spans="1:4" ht="31.5">
      <c r="A260" s="47">
        <v>254</v>
      </c>
      <c r="B260" s="5" t="s">
        <v>270</v>
      </c>
      <c r="C260" s="4" t="s">
        <v>1</v>
      </c>
      <c r="D260" s="2">
        <v>140</v>
      </c>
    </row>
    <row r="261" spans="1:4" ht="31.5">
      <c r="A261" s="44">
        <v>255</v>
      </c>
      <c r="B261" s="5" t="s">
        <v>271</v>
      </c>
      <c r="C261" s="4" t="s">
        <v>1</v>
      </c>
      <c r="D261" s="2">
        <v>55</v>
      </c>
    </row>
    <row r="262" spans="1:4" ht="15.75">
      <c r="A262" s="47">
        <v>256</v>
      </c>
      <c r="B262" s="5" t="s">
        <v>79</v>
      </c>
      <c r="C262" s="4" t="s">
        <v>315</v>
      </c>
      <c r="D262" s="2">
        <v>1</v>
      </c>
    </row>
    <row r="263" spans="1:4" ht="15.75">
      <c r="A263" s="44">
        <v>257</v>
      </c>
      <c r="B263" s="5" t="s">
        <v>80</v>
      </c>
      <c r="C263" s="4" t="s">
        <v>315</v>
      </c>
      <c r="D263" s="2">
        <v>1</v>
      </c>
    </row>
    <row r="264" spans="1:4" ht="15.75">
      <c r="A264" s="47">
        <v>258</v>
      </c>
      <c r="B264" s="15" t="s">
        <v>81</v>
      </c>
      <c r="C264" s="4" t="s">
        <v>68</v>
      </c>
      <c r="D264" s="2">
        <v>86.6</v>
      </c>
    </row>
    <row r="265" spans="1:4" ht="31.5">
      <c r="A265" s="44">
        <v>259</v>
      </c>
      <c r="B265" s="5" t="s">
        <v>272</v>
      </c>
      <c r="C265" s="4" t="s">
        <v>129</v>
      </c>
      <c r="D265" s="2">
        <v>1</v>
      </c>
    </row>
    <row r="266" spans="1:4" ht="31.5">
      <c r="A266" s="47">
        <v>260</v>
      </c>
      <c r="B266" s="5" t="s">
        <v>353</v>
      </c>
      <c r="C266" s="4" t="s">
        <v>129</v>
      </c>
      <c r="D266" s="2">
        <v>12</v>
      </c>
    </row>
    <row r="267" spans="1:4" ht="31.5">
      <c r="A267" s="44">
        <v>261</v>
      </c>
      <c r="B267" s="5" t="s">
        <v>273</v>
      </c>
      <c r="C267" s="4" t="s">
        <v>129</v>
      </c>
      <c r="D267" s="2">
        <v>6</v>
      </c>
    </row>
    <row r="268" spans="1:4" ht="31.5">
      <c r="A268" s="47">
        <v>262</v>
      </c>
      <c r="B268" s="5" t="s">
        <v>274</v>
      </c>
      <c r="C268" s="4" t="s">
        <v>129</v>
      </c>
      <c r="D268" s="2">
        <v>9</v>
      </c>
    </row>
    <row r="269" spans="1:4" ht="31.5">
      <c r="A269" s="44">
        <v>263</v>
      </c>
      <c r="B269" s="5" t="s">
        <v>275</v>
      </c>
      <c r="C269" s="4" t="s">
        <v>129</v>
      </c>
      <c r="D269" s="2">
        <v>21</v>
      </c>
    </row>
    <row r="270" spans="1:4" ht="31.5">
      <c r="A270" s="47">
        <v>264</v>
      </c>
      <c r="B270" s="5" t="s">
        <v>276</v>
      </c>
      <c r="C270" s="4" t="s">
        <v>129</v>
      </c>
      <c r="D270" s="2">
        <v>15</v>
      </c>
    </row>
    <row r="271" spans="1:4" ht="31.5">
      <c r="A271" s="44">
        <v>265</v>
      </c>
      <c r="B271" s="5" t="s">
        <v>277</v>
      </c>
      <c r="C271" s="4" t="s">
        <v>129</v>
      </c>
      <c r="D271" s="2">
        <v>18</v>
      </c>
    </row>
    <row r="272" spans="1:4" ht="31.5">
      <c r="A272" s="47">
        <v>266</v>
      </c>
      <c r="B272" s="5" t="s">
        <v>278</v>
      </c>
      <c r="C272" s="4" t="s">
        <v>129</v>
      </c>
      <c r="D272" s="2">
        <v>10</v>
      </c>
    </row>
    <row r="273" spans="1:4" ht="31.5">
      <c r="A273" s="44">
        <v>267</v>
      </c>
      <c r="B273" s="5" t="s">
        <v>279</v>
      </c>
      <c r="C273" s="4" t="s">
        <v>129</v>
      </c>
      <c r="D273" s="2">
        <v>2</v>
      </c>
    </row>
    <row r="274" spans="1:4" ht="31.5">
      <c r="A274" s="47">
        <v>268</v>
      </c>
      <c r="B274" s="5" t="s">
        <v>280</v>
      </c>
      <c r="C274" s="4" t="s">
        <v>129</v>
      </c>
      <c r="D274" s="2">
        <v>20</v>
      </c>
    </row>
    <row r="275" spans="1:4" ht="31.5">
      <c r="A275" s="44">
        <v>269</v>
      </c>
      <c r="B275" s="5" t="s">
        <v>281</v>
      </c>
      <c r="C275" s="4" t="s">
        <v>129</v>
      </c>
      <c r="D275" s="2">
        <v>1</v>
      </c>
    </row>
    <row r="276" spans="1:4" ht="31.5">
      <c r="A276" s="47">
        <v>270</v>
      </c>
      <c r="B276" s="5" t="s">
        <v>282</v>
      </c>
      <c r="C276" s="4" t="s">
        <v>129</v>
      </c>
      <c r="D276" s="2">
        <v>18</v>
      </c>
    </row>
    <row r="277" spans="1:4" ht="31.5">
      <c r="A277" s="44">
        <v>271</v>
      </c>
      <c r="B277" s="5" t="s">
        <v>283</v>
      </c>
      <c r="C277" s="4" t="s">
        <v>129</v>
      </c>
      <c r="D277" s="2">
        <v>14</v>
      </c>
    </row>
    <row r="278" spans="1:4" ht="31.5">
      <c r="A278" s="47">
        <v>272</v>
      </c>
      <c r="B278" s="5" t="s">
        <v>284</v>
      </c>
      <c r="C278" s="4" t="s">
        <v>129</v>
      </c>
      <c r="D278" s="2">
        <v>3</v>
      </c>
    </row>
    <row r="279" spans="1:4" ht="31.5">
      <c r="A279" s="44">
        <v>273</v>
      </c>
      <c r="B279" s="5" t="s">
        <v>285</v>
      </c>
      <c r="C279" s="4" t="s">
        <v>129</v>
      </c>
      <c r="D279" s="2">
        <v>3</v>
      </c>
    </row>
    <row r="280" spans="1:4" ht="31.5">
      <c r="A280" s="47">
        <v>274</v>
      </c>
      <c r="B280" s="5" t="s">
        <v>286</v>
      </c>
      <c r="C280" s="4" t="s">
        <v>129</v>
      </c>
      <c r="D280" s="2">
        <v>1</v>
      </c>
    </row>
    <row r="281" spans="1:4" ht="31.5">
      <c r="A281" s="44">
        <v>275</v>
      </c>
      <c r="B281" s="5" t="s">
        <v>287</v>
      </c>
      <c r="C281" s="4" t="s">
        <v>129</v>
      </c>
      <c r="D281" s="2">
        <v>4</v>
      </c>
    </row>
    <row r="282" spans="1:4" ht="31.5">
      <c r="A282" s="47">
        <v>276</v>
      </c>
      <c r="B282" s="5" t="s">
        <v>288</v>
      </c>
      <c r="C282" s="4" t="s">
        <v>129</v>
      </c>
      <c r="D282" s="2">
        <v>1</v>
      </c>
    </row>
    <row r="283" spans="1:4" ht="31.5">
      <c r="A283" s="44">
        <v>277</v>
      </c>
      <c r="B283" s="5" t="s">
        <v>289</v>
      </c>
      <c r="C283" s="4" t="s">
        <v>129</v>
      </c>
      <c r="D283" s="2">
        <v>3</v>
      </c>
    </row>
    <row r="284" spans="1:4" ht="15.75">
      <c r="A284" s="47">
        <v>278</v>
      </c>
      <c r="B284" s="5" t="s">
        <v>82</v>
      </c>
      <c r="C284" s="4" t="s">
        <v>315</v>
      </c>
      <c r="D284" s="2">
        <v>1</v>
      </c>
    </row>
    <row r="285" spans="1:4" ht="31.5">
      <c r="A285" s="44">
        <v>279</v>
      </c>
      <c r="B285" s="5" t="s">
        <v>83</v>
      </c>
      <c r="C285" s="4" t="s">
        <v>315</v>
      </c>
      <c r="D285" s="2">
        <v>1</v>
      </c>
    </row>
    <row r="286" spans="1:4" ht="15.75">
      <c r="A286" s="47">
        <v>280</v>
      </c>
      <c r="B286" s="5" t="s">
        <v>84</v>
      </c>
      <c r="C286" s="4" t="s">
        <v>315</v>
      </c>
      <c r="D286" s="2">
        <v>1</v>
      </c>
    </row>
    <row r="287" spans="1:4" ht="15.75">
      <c r="A287" s="44">
        <v>281</v>
      </c>
      <c r="B287" s="5" t="s">
        <v>85</v>
      </c>
      <c r="C287" s="4" t="s">
        <v>315</v>
      </c>
      <c r="D287" s="2">
        <v>1</v>
      </c>
    </row>
    <row r="288" spans="1:4" ht="31.5">
      <c r="A288" s="47">
        <v>282</v>
      </c>
      <c r="B288" s="15" t="s">
        <v>86</v>
      </c>
      <c r="C288" s="4" t="s">
        <v>315</v>
      </c>
      <c r="D288" s="2">
        <v>1</v>
      </c>
    </row>
    <row r="289" spans="1:4" ht="31.5">
      <c r="A289" s="44">
        <v>283</v>
      </c>
      <c r="B289" s="15" t="s">
        <v>87</v>
      </c>
      <c r="C289" s="4" t="s">
        <v>315</v>
      </c>
      <c r="D289" s="2">
        <v>1</v>
      </c>
    </row>
    <row r="290" spans="1:4" ht="15.75">
      <c r="A290" s="47">
        <v>284</v>
      </c>
      <c r="B290" s="5" t="s">
        <v>88</v>
      </c>
      <c r="C290" s="4" t="s">
        <v>315</v>
      </c>
      <c r="D290" s="2">
        <v>1</v>
      </c>
    </row>
    <row r="291" spans="1:4" ht="15.75">
      <c r="A291" s="44">
        <v>285</v>
      </c>
      <c r="B291" s="5" t="s">
        <v>127</v>
      </c>
      <c r="C291" s="4" t="s">
        <v>315</v>
      </c>
      <c r="D291" s="2">
        <v>1</v>
      </c>
    </row>
    <row r="292" spans="1:4" ht="15.75">
      <c r="A292" s="47">
        <v>286</v>
      </c>
      <c r="B292" s="33" t="s">
        <v>220</v>
      </c>
      <c r="C292" s="13"/>
      <c r="D292" s="3"/>
    </row>
    <row r="293" spans="1:4" ht="31.5">
      <c r="A293" s="44">
        <v>287</v>
      </c>
      <c r="B293" s="15" t="s">
        <v>290</v>
      </c>
      <c r="C293" s="4" t="s">
        <v>129</v>
      </c>
      <c r="D293" s="2">
        <v>2</v>
      </c>
    </row>
    <row r="294" spans="1:4" ht="15.75">
      <c r="A294" s="47">
        <v>288</v>
      </c>
      <c r="B294" s="15" t="s">
        <v>89</v>
      </c>
      <c r="C294" s="4" t="s">
        <v>315</v>
      </c>
      <c r="D294" s="2">
        <v>1</v>
      </c>
    </row>
    <row r="295" spans="1:4" ht="15.75">
      <c r="A295" s="44">
        <v>289</v>
      </c>
      <c r="B295" s="15" t="s">
        <v>327</v>
      </c>
      <c r="C295" s="4" t="s">
        <v>315</v>
      </c>
      <c r="D295" s="2">
        <v>1</v>
      </c>
    </row>
    <row r="296" spans="1:4" ht="31.5">
      <c r="A296" s="47">
        <v>290</v>
      </c>
      <c r="B296" s="15" t="s">
        <v>90</v>
      </c>
      <c r="C296" s="4" t="s">
        <v>315</v>
      </c>
      <c r="D296" s="2">
        <v>1</v>
      </c>
    </row>
    <row r="297" spans="1:4" ht="31.5">
      <c r="A297" s="44">
        <v>291</v>
      </c>
      <c r="B297" s="15" t="s">
        <v>91</v>
      </c>
      <c r="C297" s="4" t="s">
        <v>315</v>
      </c>
      <c r="D297" s="2">
        <v>2</v>
      </c>
    </row>
    <row r="298" spans="1:4" ht="31.5">
      <c r="A298" s="47">
        <v>292</v>
      </c>
      <c r="B298" s="15" t="s">
        <v>291</v>
      </c>
      <c r="C298" s="4" t="s">
        <v>129</v>
      </c>
      <c r="D298" s="2">
        <v>2</v>
      </c>
    </row>
    <row r="299" spans="1:4" ht="31.5">
      <c r="A299" s="44">
        <v>293</v>
      </c>
      <c r="B299" s="15" t="s">
        <v>292</v>
      </c>
      <c r="C299" s="4" t="s">
        <v>129</v>
      </c>
      <c r="D299" s="2">
        <v>1</v>
      </c>
    </row>
    <row r="300" spans="1:4" ht="18.75">
      <c r="A300" s="47">
        <v>294</v>
      </c>
      <c r="B300" s="15" t="s">
        <v>221</v>
      </c>
      <c r="C300" s="4" t="s">
        <v>129</v>
      </c>
      <c r="D300" s="2">
        <v>1</v>
      </c>
    </row>
    <row r="301" spans="1:4" ht="31.5">
      <c r="A301" s="44">
        <v>295</v>
      </c>
      <c r="B301" s="15" t="s">
        <v>328</v>
      </c>
      <c r="C301" s="4" t="s">
        <v>315</v>
      </c>
      <c r="D301" s="2">
        <v>1</v>
      </c>
    </row>
    <row r="302" spans="1:4" ht="15.75">
      <c r="A302" s="47">
        <v>296</v>
      </c>
      <c r="B302" s="15" t="s">
        <v>293</v>
      </c>
      <c r="C302" s="4" t="s">
        <v>315</v>
      </c>
      <c r="D302" s="2">
        <v>2</v>
      </c>
    </row>
    <row r="303" spans="1:4" ht="15.75">
      <c r="A303" s="44">
        <v>297</v>
      </c>
      <c r="B303" s="15" t="s">
        <v>92</v>
      </c>
      <c r="C303" s="4" t="s">
        <v>129</v>
      </c>
      <c r="D303" s="2">
        <v>2</v>
      </c>
    </row>
    <row r="304" spans="1:4" ht="15.75">
      <c r="A304" s="47">
        <v>298</v>
      </c>
      <c r="B304" s="15" t="s">
        <v>93</v>
      </c>
      <c r="C304" s="4" t="s">
        <v>129</v>
      </c>
      <c r="D304" s="2">
        <v>1</v>
      </c>
    </row>
    <row r="305" spans="1:4" ht="15.75">
      <c r="A305" s="44">
        <v>299</v>
      </c>
      <c r="B305" s="15" t="s">
        <v>94</v>
      </c>
      <c r="C305" s="4" t="s">
        <v>129</v>
      </c>
      <c r="D305" s="2">
        <v>2</v>
      </c>
    </row>
    <row r="306" spans="1:4" ht="15.75">
      <c r="A306" s="47">
        <v>300</v>
      </c>
      <c r="B306" s="15" t="s">
        <v>95</v>
      </c>
      <c r="C306" s="4" t="s">
        <v>129</v>
      </c>
      <c r="D306" s="2">
        <v>1</v>
      </c>
    </row>
    <row r="307" spans="1:4" ht="15.75">
      <c r="A307" s="44">
        <v>301</v>
      </c>
      <c r="B307" s="15" t="s">
        <v>96</v>
      </c>
      <c r="C307" s="4" t="s">
        <v>129</v>
      </c>
      <c r="D307" s="2">
        <v>2</v>
      </c>
    </row>
    <row r="308" spans="1:4" ht="15.75">
      <c r="A308" s="47">
        <v>302</v>
      </c>
      <c r="B308" s="15" t="s">
        <v>97</v>
      </c>
      <c r="C308" s="4" t="s">
        <v>129</v>
      </c>
      <c r="D308" s="2">
        <v>1</v>
      </c>
    </row>
    <row r="309" spans="1:4" ht="15.75">
      <c r="A309" s="44">
        <v>303</v>
      </c>
      <c r="B309" s="15" t="s">
        <v>98</v>
      </c>
      <c r="C309" s="4" t="s">
        <v>129</v>
      </c>
      <c r="D309" s="2">
        <v>1</v>
      </c>
    </row>
    <row r="310" spans="1:4" ht="15.75">
      <c r="A310" s="47">
        <v>304</v>
      </c>
      <c r="B310" s="15" t="s">
        <v>99</v>
      </c>
      <c r="C310" s="4" t="s">
        <v>129</v>
      </c>
      <c r="D310" s="2">
        <v>1</v>
      </c>
    </row>
    <row r="311" spans="1:4" ht="15.75">
      <c r="A311" s="44">
        <v>305</v>
      </c>
      <c r="B311" s="15" t="s">
        <v>100</v>
      </c>
      <c r="C311" s="4" t="s">
        <v>129</v>
      </c>
      <c r="D311" s="2">
        <v>4</v>
      </c>
    </row>
    <row r="312" spans="1:4" ht="15.75">
      <c r="A312" s="47">
        <v>306</v>
      </c>
      <c r="B312" s="15" t="s">
        <v>101</v>
      </c>
      <c r="C312" s="4" t="s">
        <v>129</v>
      </c>
      <c r="D312" s="2">
        <v>2</v>
      </c>
    </row>
    <row r="313" spans="1:4" ht="15.75">
      <c r="A313" s="44">
        <v>307</v>
      </c>
      <c r="B313" s="15" t="s">
        <v>294</v>
      </c>
      <c r="C313" s="4" t="s">
        <v>129</v>
      </c>
      <c r="D313" s="2">
        <v>10</v>
      </c>
    </row>
    <row r="314" spans="1:4" ht="15.75">
      <c r="A314" s="47">
        <v>308</v>
      </c>
      <c r="B314" s="15" t="s">
        <v>295</v>
      </c>
      <c r="C314" s="4" t="s">
        <v>129</v>
      </c>
      <c r="D314" s="2">
        <v>3</v>
      </c>
    </row>
    <row r="315" spans="1:4" ht="15.75">
      <c r="A315" s="44">
        <v>309</v>
      </c>
      <c r="B315" s="15" t="s">
        <v>296</v>
      </c>
      <c r="C315" s="4" t="s">
        <v>129</v>
      </c>
      <c r="D315" s="2">
        <v>6</v>
      </c>
    </row>
    <row r="316" spans="1:4" ht="15.75">
      <c r="A316" s="47">
        <v>310</v>
      </c>
      <c r="B316" s="15" t="s">
        <v>297</v>
      </c>
      <c r="C316" s="4" t="s">
        <v>129</v>
      </c>
      <c r="D316" s="2">
        <v>2</v>
      </c>
    </row>
    <row r="317" spans="1:4" ht="15.75">
      <c r="A317" s="44">
        <v>311</v>
      </c>
      <c r="B317" s="15" t="s">
        <v>298</v>
      </c>
      <c r="C317" s="4" t="s">
        <v>129</v>
      </c>
      <c r="D317" s="2">
        <v>6</v>
      </c>
    </row>
    <row r="318" spans="1:4" ht="15.75">
      <c r="A318" s="47">
        <v>312</v>
      </c>
      <c r="B318" s="15" t="s">
        <v>102</v>
      </c>
      <c r="C318" s="4" t="s">
        <v>129</v>
      </c>
      <c r="D318" s="2">
        <v>3</v>
      </c>
    </row>
    <row r="319" spans="1:4" ht="15.75">
      <c r="A319" s="44">
        <v>313</v>
      </c>
      <c r="B319" s="15" t="s">
        <v>128</v>
      </c>
      <c r="C319" s="4" t="s">
        <v>315</v>
      </c>
      <c r="D319" s="2">
        <v>12</v>
      </c>
    </row>
    <row r="320" spans="1:4" ht="15.75">
      <c r="A320" s="47">
        <v>314</v>
      </c>
      <c r="B320" s="15" t="s">
        <v>103</v>
      </c>
      <c r="C320" s="4" t="s">
        <v>129</v>
      </c>
      <c r="D320" s="2">
        <v>1</v>
      </c>
    </row>
    <row r="321" spans="1:4" ht="15.75">
      <c r="A321" s="44">
        <v>315</v>
      </c>
      <c r="B321" s="15" t="s">
        <v>104</v>
      </c>
      <c r="C321" s="4" t="s">
        <v>129</v>
      </c>
      <c r="D321" s="2">
        <v>1</v>
      </c>
    </row>
    <row r="322" spans="1:4" ht="15.75">
      <c r="A322" s="47">
        <v>316</v>
      </c>
      <c r="B322" s="15" t="s">
        <v>329</v>
      </c>
      <c r="C322" s="4" t="s">
        <v>129</v>
      </c>
      <c r="D322" s="2">
        <v>2</v>
      </c>
    </row>
    <row r="323" spans="1:4" ht="18.75">
      <c r="A323" s="44">
        <v>317</v>
      </c>
      <c r="B323" s="15" t="s">
        <v>222</v>
      </c>
      <c r="C323" s="4" t="s">
        <v>129</v>
      </c>
      <c r="D323" s="2">
        <v>10</v>
      </c>
    </row>
    <row r="324" spans="1:4" ht="15.75">
      <c r="A324" s="47">
        <v>318</v>
      </c>
      <c r="B324" s="15" t="s">
        <v>105</v>
      </c>
      <c r="C324" s="4" t="s">
        <v>129</v>
      </c>
      <c r="D324" s="2">
        <v>3</v>
      </c>
    </row>
    <row r="325" spans="1:4" ht="15.75">
      <c r="A325" s="44">
        <v>319</v>
      </c>
      <c r="B325" s="15" t="s">
        <v>106</v>
      </c>
      <c r="C325" s="4" t="s">
        <v>129</v>
      </c>
      <c r="D325" s="2">
        <v>6</v>
      </c>
    </row>
    <row r="326" spans="1:4" ht="15.75">
      <c r="A326" s="47">
        <v>320</v>
      </c>
      <c r="B326" s="15" t="s">
        <v>107</v>
      </c>
      <c r="C326" s="4" t="s">
        <v>129</v>
      </c>
      <c r="D326" s="2">
        <v>11</v>
      </c>
    </row>
    <row r="327" spans="1:4" ht="35.25" customHeight="1">
      <c r="A327" s="44">
        <v>321</v>
      </c>
      <c r="B327" s="15" t="s">
        <v>299</v>
      </c>
      <c r="C327" s="4" t="s">
        <v>315</v>
      </c>
      <c r="D327" s="2">
        <v>1</v>
      </c>
    </row>
    <row r="328" spans="1:4" ht="15.75">
      <c r="A328" s="47">
        <v>322</v>
      </c>
      <c r="B328" s="15" t="s">
        <v>301</v>
      </c>
      <c r="C328" s="4" t="s">
        <v>129</v>
      </c>
      <c r="D328" s="2">
        <v>1</v>
      </c>
    </row>
    <row r="329" spans="1:4" ht="15.75">
      <c r="A329" s="44">
        <v>323</v>
      </c>
      <c r="B329" s="15" t="s">
        <v>302</v>
      </c>
      <c r="C329" s="4" t="s">
        <v>129</v>
      </c>
      <c r="D329" s="2">
        <v>2</v>
      </c>
    </row>
    <row r="330" spans="1:4" ht="15.75">
      <c r="A330" s="47">
        <v>324</v>
      </c>
      <c r="B330" s="15" t="s">
        <v>300</v>
      </c>
      <c r="C330" s="4" t="s">
        <v>129</v>
      </c>
      <c r="D330" s="2">
        <v>1</v>
      </c>
    </row>
    <row r="331" spans="1:4" ht="15.75">
      <c r="A331" s="44">
        <v>325</v>
      </c>
      <c r="B331" s="15" t="s">
        <v>108</v>
      </c>
      <c r="C331" s="4" t="s">
        <v>129</v>
      </c>
      <c r="D331" s="2">
        <v>1</v>
      </c>
    </row>
    <row r="332" spans="1:4" ht="15.75">
      <c r="A332" s="47">
        <v>326</v>
      </c>
      <c r="B332" s="15" t="s">
        <v>109</v>
      </c>
      <c r="C332" s="4" t="s">
        <v>1</v>
      </c>
      <c r="D332" s="2">
        <v>25</v>
      </c>
    </row>
    <row r="333" spans="1:4" ht="15.75">
      <c r="A333" s="44">
        <v>327</v>
      </c>
      <c r="B333" s="15" t="s">
        <v>110</v>
      </c>
      <c r="C333" s="4" t="s">
        <v>1</v>
      </c>
      <c r="D333" s="2">
        <v>8</v>
      </c>
    </row>
    <row r="334" spans="1:4" ht="15.75">
      <c r="A334" s="47">
        <v>328</v>
      </c>
      <c r="B334" s="15" t="s">
        <v>111</v>
      </c>
      <c r="C334" s="4" t="s">
        <v>1</v>
      </c>
      <c r="D334" s="2">
        <v>15</v>
      </c>
    </row>
    <row r="335" spans="1:4" ht="15.75">
      <c r="A335" s="44">
        <v>329</v>
      </c>
      <c r="B335" s="15" t="s">
        <v>112</v>
      </c>
      <c r="C335" s="4" t="s">
        <v>1</v>
      </c>
      <c r="D335" s="2">
        <v>5</v>
      </c>
    </row>
    <row r="336" spans="1:4" ht="15.75">
      <c r="A336" s="47">
        <v>330</v>
      </c>
      <c r="B336" s="15" t="s">
        <v>113</v>
      </c>
      <c r="C336" s="4" t="s">
        <v>1</v>
      </c>
      <c r="D336" s="2">
        <v>5</v>
      </c>
    </row>
    <row r="337" spans="1:4" ht="15.75">
      <c r="A337" s="44">
        <v>331</v>
      </c>
      <c r="B337" s="15" t="s">
        <v>114</v>
      </c>
      <c r="C337" s="4" t="s">
        <v>1</v>
      </c>
      <c r="D337" s="2">
        <v>2</v>
      </c>
    </row>
    <row r="338" spans="1:4" ht="15.75">
      <c r="A338" s="47">
        <v>332</v>
      </c>
      <c r="B338" s="15" t="s">
        <v>115</v>
      </c>
      <c r="C338" s="4" t="s">
        <v>1</v>
      </c>
      <c r="D338" s="2">
        <v>1</v>
      </c>
    </row>
    <row r="339" spans="1:4" ht="15.75">
      <c r="A339" s="44">
        <v>333</v>
      </c>
      <c r="B339" s="15" t="s">
        <v>116</v>
      </c>
      <c r="C339" s="4" t="s">
        <v>315</v>
      </c>
      <c r="D339" s="2">
        <v>1</v>
      </c>
    </row>
    <row r="340" spans="1:4" ht="31.5">
      <c r="A340" s="47">
        <v>334</v>
      </c>
      <c r="B340" s="15" t="s">
        <v>267</v>
      </c>
      <c r="C340" s="4" t="s">
        <v>1</v>
      </c>
      <c r="D340" s="2">
        <v>5</v>
      </c>
    </row>
    <row r="341" spans="1:4" ht="31.5">
      <c r="A341" s="44">
        <v>335</v>
      </c>
      <c r="B341" s="15" t="s">
        <v>269</v>
      </c>
      <c r="C341" s="4" t="s">
        <v>1</v>
      </c>
      <c r="D341" s="2">
        <v>5</v>
      </c>
    </row>
    <row r="342" spans="1:4" ht="31.5">
      <c r="A342" s="47">
        <v>336</v>
      </c>
      <c r="B342" s="15" t="s">
        <v>270</v>
      </c>
      <c r="C342" s="4" t="s">
        <v>1</v>
      </c>
      <c r="D342" s="2">
        <v>15</v>
      </c>
    </row>
    <row r="343" spans="1:4" ht="31.5">
      <c r="A343" s="44">
        <v>337</v>
      </c>
      <c r="B343" s="15" t="s">
        <v>303</v>
      </c>
      <c r="C343" s="4" t="s">
        <v>1</v>
      </c>
      <c r="D343" s="2">
        <v>8</v>
      </c>
    </row>
    <row r="344" spans="1:4" ht="31.5">
      <c r="A344" s="47">
        <v>338</v>
      </c>
      <c r="B344" s="15" t="s">
        <v>271</v>
      </c>
      <c r="C344" s="4" t="s">
        <v>1</v>
      </c>
      <c r="D344" s="2">
        <v>25</v>
      </c>
    </row>
    <row r="345" spans="1:4" ht="15.75">
      <c r="A345" s="44">
        <v>339</v>
      </c>
      <c r="B345" s="15" t="s">
        <v>79</v>
      </c>
      <c r="C345" s="4" t="s">
        <v>315</v>
      </c>
      <c r="D345" s="2">
        <v>1</v>
      </c>
    </row>
    <row r="346" spans="1:4" ht="15.75">
      <c r="A346" s="47">
        <v>340</v>
      </c>
      <c r="B346" s="15" t="s">
        <v>80</v>
      </c>
      <c r="C346" s="4" t="s">
        <v>315</v>
      </c>
      <c r="D346" s="2">
        <v>1</v>
      </c>
    </row>
    <row r="347" spans="1:4" ht="15.75">
      <c r="A347" s="44">
        <v>341</v>
      </c>
      <c r="B347" s="15" t="s">
        <v>81</v>
      </c>
      <c r="C347" s="4" t="s">
        <v>315</v>
      </c>
      <c r="D347" s="2">
        <v>1</v>
      </c>
    </row>
    <row r="348" spans="1:4" ht="15.75">
      <c r="A348" s="47">
        <v>342</v>
      </c>
      <c r="B348" s="15" t="s">
        <v>117</v>
      </c>
      <c r="C348" s="4" t="s">
        <v>315</v>
      </c>
      <c r="D348" s="2">
        <v>2</v>
      </c>
    </row>
    <row r="349" spans="1:4" ht="15.75">
      <c r="A349" s="44">
        <v>343</v>
      </c>
      <c r="B349" s="15" t="s">
        <v>118</v>
      </c>
      <c r="C349" s="4" t="s">
        <v>315</v>
      </c>
      <c r="D349" s="2">
        <v>1</v>
      </c>
    </row>
    <row r="350" spans="1:4" ht="63">
      <c r="A350" s="47">
        <v>344</v>
      </c>
      <c r="B350" s="15" t="s">
        <v>119</v>
      </c>
      <c r="C350" s="4" t="s">
        <v>315</v>
      </c>
      <c r="D350" s="2">
        <v>1</v>
      </c>
    </row>
    <row r="351" spans="1:4" ht="15.75">
      <c r="A351" s="44">
        <v>345</v>
      </c>
      <c r="B351" s="15" t="s">
        <v>120</v>
      </c>
      <c r="C351" s="4" t="s">
        <v>315</v>
      </c>
      <c r="D351" s="2">
        <v>1</v>
      </c>
    </row>
    <row r="352" spans="1:4" ht="15.75">
      <c r="A352" s="47">
        <v>346</v>
      </c>
      <c r="B352" s="15" t="s">
        <v>121</v>
      </c>
      <c r="C352" s="4" t="s">
        <v>315</v>
      </c>
      <c r="D352" s="2">
        <v>1</v>
      </c>
    </row>
    <row r="353" spans="1:4" ht="15.75">
      <c r="A353" s="44">
        <v>347</v>
      </c>
      <c r="B353" s="15" t="s">
        <v>122</v>
      </c>
      <c r="C353" s="4" t="s">
        <v>315</v>
      </c>
      <c r="D353" s="2">
        <v>1</v>
      </c>
    </row>
  </sheetData>
  <sheetProtection/>
  <mergeCells count="5">
    <mergeCell ref="A1:D1"/>
    <mergeCell ref="B2:E2"/>
    <mergeCell ref="B3:E3"/>
    <mergeCell ref="B4:E4"/>
    <mergeCell ref="A5:E5"/>
  </mergeCells>
  <printOptions horizontalCentered="1"/>
  <pageMargins left="0.9055118110236221" right="0.9055118110236221"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AIVARS</dc:creator>
  <cp:keywords/>
  <dc:description/>
  <cp:lastModifiedBy>ieva</cp:lastModifiedBy>
  <cp:lastPrinted>2013-04-10T12:26:46Z</cp:lastPrinted>
  <dcterms:created xsi:type="dcterms:W3CDTF">2001-02-05T06:29:44Z</dcterms:created>
  <dcterms:modified xsi:type="dcterms:W3CDTF">2013-04-10T12:28:18Z</dcterms:modified>
  <cp:category/>
  <cp:version/>
  <cp:contentType/>
  <cp:contentStatus/>
</cp:coreProperties>
</file>